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45" windowHeight="11625" tabRatio="500" activeTab="0"/>
  </bookViews>
  <sheets>
    <sheet name="Sheet1" sheetId="1" r:id="rId1"/>
  </sheets>
  <definedNames>
    <definedName name="_xlnm.Print_Area" localSheetId="0">'Sheet1'!$A$1:$J$314</definedName>
  </definedNames>
  <calcPr fullCalcOnLoad="1"/>
</workbook>
</file>

<file path=xl/sharedStrings.xml><?xml version="1.0" encoding="utf-8"?>
<sst xmlns="http://schemas.openxmlformats.org/spreadsheetml/2006/main" count="263" uniqueCount="174">
  <si>
    <t>Opis izvora financiranja</t>
  </si>
  <si>
    <t>RASHODI u kn</t>
  </si>
  <si>
    <t>PRIHODI u kn</t>
  </si>
  <si>
    <t>1.</t>
  </si>
  <si>
    <t>2.</t>
  </si>
  <si>
    <t>3.</t>
  </si>
  <si>
    <t>4.</t>
  </si>
  <si>
    <t>OSNOVNA ŠKOLA DOMAŠINEC</t>
  </si>
  <si>
    <t>MARKA KOVAČA 1, DOMAŠINEC</t>
  </si>
  <si>
    <t>40318 DEKANOVEC</t>
  </si>
  <si>
    <t>OIB: 64297918539</t>
  </si>
  <si>
    <t>RKP: 13713</t>
  </si>
  <si>
    <t>Usvojeno na sjednici Školskog odbora dana:</t>
  </si>
  <si>
    <t>Konto 3. razine plana</t>
  </si>
  <si>
    <t>671-Prihodi iz proračuna za financiranje rashoda poslovanja</t>
  </si>
  <si>
    <t>311-Bruto plaće za zaposlene</t>
  </si>
  <si>
    <t>312-Ostali rashodi za zaposlene</t>
  </si>
  <si>
    <t>313-Doprinosi na plaće</t>
  </si>
  <si>
    <t>321-Prijevoz na posao i s posla</t>
  </si>
  <si>
    <t>652-Prihodi po posebnim propisima - ostali</t>
  </si>
  <si>
    <t>661-Prihodi od prodaje na tržištu</t>
  </si>
  <si>
    <t>663-Prihodi od donacija</t>
  </si>
  <si>
    <t>321-Naknade zaposlenima</t>
  </si>
  <si>
    <t>322-Rashodi za materijal</t>
  </si>
  <si>
    <t>323-Rashodi za usluge</t>
  </si>
  <si>
    <t>329-Ostali nespomenuti rashodi poslovanja</t>
  </si>
  <si>
    <t>343-Ostali financijski rashodi</t>
  </si>
  <si>
    <t>422-Oprema</t>
  </si>
  <si>
    <t>313-Doprinosi na plaće i ugovore o djelu</t>
  </si>
  <si>
    <t>422-Postrojenja i oprema</t>
  </si>
  <si>
    <t>451-Dodatna ulaganja na objektima i opremi</t>
  </si>
  <si>
    <t>SVEUKUPNO - OSNOVNA ŠKOLA DOMAŠINEC</t>
  </si>
  <si>
    <t>322-Rashodi za materijal i energiju</t>
  </si>
  <si>
    <t>381-Donacije</t>
  </si>
  <si>
    <t>922-Višak prihoda ranijeg razd.-za pokriće  tekućeg manjka prihoda</t>
  </si>
  <si>
    <t>311-Plaće za zaposlene</t>
  </si>
  <si>
    <t>UKUPNO - SREDSTVA PRORAČUNA-MEĐ. ŽUPANIJA</t>
  </si>
  <si>
    <t>451-Dod. ulag.na obj.i  opremi*</t>
  </si>
  <si>
    <t>638-Pomoći iz DP-a - prijenos sredstava iz EU-fondova</t>
  </si>
  <si>
    <t>Red. broj</t>
  </si>
  <si>
    <t>636-Pomoći proračunskim koris. iz proračuna koji im nije nadležan</t>
  </si>
  <si>
    <t>3111-Plaće za redovan rad</t>
  </si>
  <si>
    <t>3113-Plaće za prekovremeni rad</t>
  </si>
  <si>
    <t>3114-Plaće za posebne uvjete rada</t>
  </si>
  <si>
    <t>3121-Ostali rashodi za zaposlene</t>
  </si>
  <si>
    <t>3132 -Doprinosi za zdravstv. osig.</t>
  </si>
  <si>
    <t>3133-Doprinosi za zapošljavanje</t>
  </si>
  <si>
    <t>3212-Prijevoz na posao i s posla</t>
  </si>
  <si>
    <t>329-Ostali nespom. rash.posl.</t>
  </si>
  <si>
    <t>6361-Tekuće promoći prorač.kor.iz proračuna koji im nije nadležan</t>
  </si>
  <si>
    <t>641-Prihodi od financijske imovine</t>
  </si>
  <si>
    <t>6413-Kamate na oročena  sredstva i depozite</t>
  </si>
  <si>
    <t>6526-Ostali nespomenuti prihodi po pos. Propisima</t>
  </si>
  <si>
    <t>661-Prihodi od prodaje proizv.   i robe na tržištu</t>
  </si>
  <si>
    <t>6631-Tekuće donacije</t>
  </si>
  <si>
    <t>6632-Kapitalne donacije</t>
  </si>
  <si>
    <t>683-Ostali prihodi</t>
  </si>
  <si>
    <t>6831-Ostali prihodi</t>
  </si>
  <si>
    <t>9221-Višak prihoda poslovanja</t>
  </si>
  <si>
    <t>VLASTITI I NAMJENSKI PRIHODI OŠ DOMAŠINEC I DONACIJE</t>
  </si>
  <si>
    <t>OPĆI PRIHODI NADLEŽNOG PRORAČUNA JLPRS - MEĐIMURSKA ŽUPANIJA</t>
  </si>
  <si>
    <t>3221-Uredski materijal i ostali materijalni rashodi</t>
  </si>
  <si>
    <t>3222-Materijal i sirovine</t>
  </si>
  <si>
    <t>3224-Materijal i dijelovi za tekuće i investicijsko održavanje</t>
  </si>
  <si>
    <t>3235-Zakupnine i najamnine</t>
  </si>
  <si>
    <t>3239-Ostale usluge</t>
  </si>
  <si>
    <t>3292-Premije osiguranja</t>
  </si>
  <si>
    <t>3294-Članarine</t>
  </si>
  <si>
    <t>3299-Ostali nespomenuti rashodi</t>
  </si>
  <si>
    <t>3431-Bankarske usluge i usluge platnog prometa</t>
  </si>
  <si>
    <t>3811-Tekuće donacije u novcu</t>
  </si>
  <si>
    <t>4221-Uredska oprema i namještaj</t>
  </si>
  <si>
    <t>4223-Oprema za održavanje i zaštitu</t>
  </si>
  <si>
    <t>4226-Sportska i glazbena oprema</t>
  </si>
  <si>
    <t>4241-Knjige</t>
  </si>
  <si>
    <t>UKUPNO - VLASTITI I NAMJENSKI PRIHODI OŠ DOMAŠINEC I DONACIJE</t>
  </si>
  <si>
    <t>312-Ostali rash. za zaposlene</t>
  </si>
  <si>
    <t>3132-Dop. za zdravstveno osigur.</t>
  </si>
  <si>
    <t>3133-Dop. za zapošljavanje</t>
  </si>
  <si>
    <t>3211-Službena putovanja</t>
  </si>
  <si>
    <t>3213-Stručno usavršavanje zap.</t>
  </si>
  <si>
    <t>3214-Ostale naknade trošk.zap.</t>
  </si>
  <si>
    <t>3221-Uredski i ostali materijal</t>
  </si>
  <si>
    <t>3223-Energija</t>
  </si>
  <si>
    <t>3224-Mat. i dijelovi za tek. i inv. odr.</t>
  </si>
  <si>
    <t>3227-Službena i radna obuća i odj.</t>
  </si>
  <si>
    <t>3231-Usluge telefona, pošarina i sl.</t>
  </si>
  <si>
    <t>3232-Usluge tekućeg i inv. održav.</t>
  </si>
  <si>
    <t>3233-Usluge promidžbe i informir.</t>
  </si>
  <si>
    <t>3234-Komunalne usluge</t>
  </si>
  <si>
    <t>3236-Zdravstv.i veterinar.usluge</t>
  </si>
  <si>
    <t>3237-Intelektualne usluge</t>
  </si>
  <si>
    <t>3238-Računalne usluge</t>
  </si>
  <si>
    <t>3239-Ostale nespomenute usluge</t>
  </si>
  <si>
    <t>3295-Pristojbe i naknade</t>
  </si>
  <si>
    <t>3299-Ostali nespomenuti rash.posl.</t>
  </si>
  <si>
    <t>3434-Ostali nespom.financ.rashodi</t>
  </si>
  <si>
    <t>4222-Komunikacijska oprema</t>
  </si>
  <si>
    <t>4225-Instrumenti, uređaji i strojevi</t>
  </si>
  <si>
    <t>4511-Dodatna ulaganja na  građevinskim objektima</t>
  </si>
  <si>
    <t xml:space="preserve">324-Naknade troškova osobama izvan radnog odnosa </t>
  </si>
  <si>
    <t>311-Plaće</t>
  </si>
  <si>
    <t>634-Pomoći od izvanproračunskih korisnika</t>
  </si>
  <si>
    <t>6341-Tekuće pomoći od izvan-      proračunskih korisnika</t>
  </si>
  <si>
    <t>3133-Dop.za zapošljavanje</t>
  </si>
  <si>
    <t>SVEUKUPNO - PRIHODI OS DOMAŠINEC-SVI IZVORI FINANCIRANJA</t>
  </si>
  <si>
    <t>SVEUKUPNO - RASHODI OS DOMAŠINEC-SVI IZVORI FINANCIRANJA</t>
  </si>
  <si>
    <t>3295-Naknade i pristojbe</t>
  </si>
  <si>
    <t>636-Pomoći proračunskim korisnicima iz proračuna koji im nije nadležan</t>
  </si>
  <si>
    <t xml:space="preserve">                        voditelica računovodstva</t>
  </si>
  <si>
    <t>Objašnjenje</t>
  </si>
  <si>
    <t>Indeksi promjene</t>
  </si>
  <si>
    <t xml:space="preserve">RASHODI </t>
  </si>
  <si>
    <t xml:space="preserve">PRIHODI  </t>
  </si>
  <si>
    <t>Konto 3. i 4. razine plana</t>
  </si>
  <si>
    <t>321-Naknade troškova zaposl.</t>
  </si>
  <si>
    <t>4224-Medicinska i laboratorijska oprema</t>
  </si>
  <si>
    <t>671-Prihodi iz proračuna za financiranje rashoda poslov.</t>
  </si>
  <si>
    <t>3212-Naknade za prijevoz zaposlenima</t>
  </si>
  <si>
    <t>6711-Prihodi iz pror.za financ rash.</t>
  </si>
  <si>
    <t>Ravnateljica: Martina Kivač, mag.theol.</t>
  </si>
  <si>
    <t>Rebalans plana izradila: Miljenka Kolarić, dipl.oecc.</t>
  </si>
  <si>
    <t>PRIHODI</t>
  </si>
  <si>
    <t xml:space="preserve">MINISTARSTVO ZNANOSTI I OBRAZOVANJA </t>
  </si>
  <si>
    <t xml:space="preserve">UKUPNO - MZO </t>
  </si>
  <si>
    <t>Konto 3 .i 4. razine plana</t>
  </si>
  <si>
    <t>324-Naknade troškova osobama izvan radnog odnosa</t>
  </si>
  <si>
    <t>4227-Oprema ostala</t>
  </si>
  <si>
    <t>4225-Ostali instrumenti, uređaji i sl.</t>
  </si>
  <si>
    <t>4244-Ostale izložbene vrijednosti</t>
  </si>
  <si>
    <t>424-Knjige i izložb. vrijednosti</t>
  </si>
  <si>
    <t>Nema posebne napomene u vezi ostalih rashoda poslovanja osim u smislu smanjenja stavke ostalih nespomenutih rashoda, prvenstveno troškova za nagrade učenicima  i sl.</t>
  </si>
  <si>
    <t>6712-Prih.za fin.rash.nefin.imovine</t>
  </si>
  <si>
    <t>3291-Nak.za rad povjerenstava</t>
  </si>
  <si>
    <t>424-Knjige i druge izložbene vrijednosti</t>
  </si>
  <si>
    <t>REBALANS, IZMJENE I DOPUNE FINANCIJSKOG PLANA ZA 2017. GODINU I IZVJEŠTAJ O IZVRŠENJU PLANA ZA 2017. GODINU</t>
  </si>
  <si>
    <t>Domašinec, 28.12.2017. godine</t>
  </si>
  <si>
    <t xml:space="preserve"> REBALANS,IZMJENE I DOPUNE FINANC.PLANA ZA 2017. GODINU I IZVJEŠTAJ O IZVRŠENJU PLANA - PO IZVORIMA FINANCIRANJA</t>
  </si>
  <si>
    <t xml:space="preserve"> REBALANS,IZMJENE I DOPUNE FINANC.PLANA ZA 2017. GODINU I IZVJEŠTAJ O IZVRŠENJU PLANA - PO SVIM IZVORIMA FINANC.</t>
  </si>
  <si>
    <t>Plan za 2017. godinu</t>
  </si>
  <si>
    <t>Rebalans i izvršenje plana za 2017. godinu</t>
  </si>
  <si>
    <t>Predviđeni rashode za zaposlenike financirani iz DP-a su u granicama planiranog, jedino je u strukturi rashoda bilo nekih odstupanja, redovne plaće na viši iznos jer se predviđalo povećanje osnovice bruto-plaće ranije, a ne u 3 navrata tijekom 2017. godine,  a druga veća odstupanja se odnose na ostale rashode za zaposlene (zbog isplate regresa i božićnice  te jubilarnih nagrada po većoj osnovici dok je konzervativna procjena u svjetlu još tad nepotpisanog TKU-a i Granskog KU-a bila nešto na niže, odnosno bez isplate nekih od kasnije potpisanih prava). Ostali nespomenuti rashodi odnose se na naknade za kvotno nezapošljavanje invalida.</t>
  </si>
  <si>
    <t>Vlastiti i namj.prih. se uvijek planiraju na otprilike istoj razini uz znanje o postojećim i pokrenutim projektima. Sve ostalo, kao npr. donacije rezultat su pojačanog rada rukovodstva Škole da bi se ona opremila i kao takve nisu predviđene u tako velikom iznosu kao što su realizirane. Od kapit. don. treba istaknuti neke veće iznose: iz projekta BOK za nabavu rač. opreme 2,7 tis.kn, zatim donacija roditelja za Dane kruha u vrijednosti 6,7 tis. kn koja je već utrošena djelomično (projektor), a djelomično će se utrošiti u idućoj godini, donacija g. Bakića za MicroBit računala u vrijednosti 3,8 tis.kn za učenike 6.razreda, zatim donacija Općine Domašinec za kupnju pametnih ploča - ove godine 2 tis. kuna, ali postojeći višak iz preth.god.je utrošen većinom u nabavu opreme (zelenih i interak. ploča).</t>
  </si>
  <si>
    <t>922-Višak prihoda nad rashodima - tekuće razdoblje</t>
  </si>
  <si>
    <t>Ostvarena su, a nisu bila predviđena sredstva za dnevnice pratiteljima iz ostalih izvora (prena Pravilniku) tako da se uštedjelo na mat.trošk., zatim je više materijalnih rashoda financirano iz namj. sredstava, dok su usluge i ostali rashodi smanjenii u odnosu na Plan. Najvažnije što treba izdvojiti je financiranje školske kuhinje. Naime, prihodi i rashodi za školsku kuhinju idu iz više izvora, pa su namjenski prihodi samo jedan od njih, a drugi se odnosi na europske fondove što će biti posebno iskazano.</t>
  </si>
  <si>
    <t>Rezultat svega navedenog je višak tekućeg razdoblje poslovanja kojise prenosi u iduće razdoblje i trošit će se namjenski, većinom na kupnju opreme</t>
  </si>
  <si>
    <t>6393-Tekući prij. Između pror.kor.istog proračuna</t>
  </si>
  <si>
    <t>421-Građevinski objekti</t>
  </si>
  <si>
    <t>4212-Poslovni objekti</t>
  </si>
  <si>
    <t>Razlika u odnosu na Plan je u tome što se MŽ odlučila na investicije kroz inv.održav.na objektima, a nije bilo kap.ulag. iz sred. MŽ kao što su planirana (prvenstveno za izgradnju sportske dvorane i dr.). Konto 6393 se odnosi na os.asistente, a koji nije bio planiran na način na koji je ostvaren. Naime, tek početkom šk.godine 2017./2018. znale su se startne pozicije za os.asistente - koliki broj i iz kojih izvora.</t>
  </si>
  <si>
    <t>922-Višak/manjak-radi uravnoteženja</t>
  </si>
  <si>
    <t>639-Prijenosi između prorač. korisnika istog proračuna</t>
  </si>
  <si>
    <t>PRIHODI ZA POSEBNE NAMJENE - HZZ (izvanproračunski fondovi) i EU - fondovi - direktno financiranje</t>
  </si>
  <si>
    <t>SVEUKUPNO-PRIHODI ZA POSEBNE NAMJENE-HZZ + EU fondovi-direktno financiranje</t>
  </si>
  <si>
    <t>636-Pomoći iz proračuna unutar općeg pror.</t>
  </si>
  <si>
    <t>6361-Tekuće pomoći od iz proračuna koji nije nadležan</t>
  </si>
  <si>
    <t>638-Pomoći od DP temeljem prijenosa EU sredstava</t>
  </si>
  <si>
    <t>6381-Tekuće pomoći iz DP putem JLPRS -prijenos EU sredstava</t>
  </si>
  <si>
    <t>922-Višak/manjak prihoda redovnog poslovanje tekuće godine</t>
  </si>
  <si>
    <t>9221-Višak/manjak prihoda redovnog poslovanje tekuće godine</t>
  </si>
  <si>
    <t>321-Naknade troškova zaposlenima</t>
  </si>
  <si>
    <t>3212-Naknada za prijevoz</t>
  </si>
  <si>
    <t>322-Rashodi za mat.i energ.</t>
  </si>
  <si>
    <t>Kao što je već prije napomenuto, financiranje osobnih asistenata je ove godine bio osobito veliki problem, pa je tako gotovo u zadnji čas odlučeno kako će se i koliki broj asistenata financirati i iz kojih izvora. Posljedica toga je ovakvo stanje u izvršenju Plana. K tome treba pridodati da je predviđeni realni višak iz ranijeg razdoblja od 19,9 tis. kn na ime HZZ-a za plaću osobnog asistenta u prošloj školskog godini,a koji je višak utrošen na plaće u ovoj godini. Što se tiče viška uravnoteženja, on je zapravo knjigovodstveni manjak zbog neisplate sredstava iz EU-fondova za projekte FEAD u iznosu od cca 25 tisuća kuna na današnji dan i za neisplatu troškova iz Sheme školskog mlijeka što je vidljivo iz rashoda, a nema prihoda.</t>
  </si>
  <si>
    <t>Plaće koje su iskazane odnose se na osobnog asistenta po programu HZZ-a u prošloj školskoj godini - tj. polovici ove proračunske godine te na polovicu plaće iz proračuna Općine Domašinec za ososbnog asistenta u ovoj školskoj godini, tj. od 9.mjeseca na dalje. Bitno je naglasiti da su troškovi materijala i sirovina iskazani da bi se izjednačili s prihodima koji će se tek ostvariti vezano uz FEAD- uplatu direktno iz EU-fondova, no kako to kasni, to je iskazan i manjak prihoda nad rashodima koji je uravnotežen preko konta 922 u ovom Rebalansu.</t>
  </si>
  <si>
    <t>Financijski rashodi za troškove banke su isfinancirani prvenstveno iz ostvarenih rabata, pa nije bilo potrebe za posezanjem u sred. za mat. rashode. Donacije se odnose na sredstva uplaćena Hrvatskom Caritasu (608,00 kn); Udruzi prijatelja životinja za psa Toma (99,00 kn) te Mihaeli Bedić za teško oboljelog sina, učenika ove škole (1.140,00 kn) Od planirane opreme, većina se odnosi na računalnu opremu (oko 7,3 tis kn), zatim na školske ploče i ostalu uredsku opremu (oko 21 tis.kn), zatim na štednjak, (2,5 tis.kn), zatim sportsku opremu (2,9 tis.kn) i knjige (4,5 tis.kn) te ostalu nespomenutu opremu. Vidljivo je da smo se nakon završetka projekta e-dnevnik ovaj puta koncentrirali na opremu kojom se uređuju naše učionice pa su tako kupljene interaktivne ploče  (2 kom) i obične zelene školske ploče (3 kom) kako bi smo obnovili zastarjelu opremu.</t>
  </si>
  <si>
    <t>Budući da se prilikom izrade Plana prethodne godine nije znao broj os.asist.za iduću šk.god. tj. za 2017./2018., a nije se znalo ni iz kojih izvora će se oni financirati, jer postojale su opcije da to bude preko EU-projekta , da to bude preko MŽ i Općine te da to bude preko udruga. Zbog odluke u zadnji čas došlo je do odstupanja u odnosu na izvorni Plan te su prihodi i rashodi s osnova plaća za os. asist. nastali provođenjem programa zapošljavanja putem prijenosa sredstava iz EU-fondova ali putem JLPRS koji je nadležan gdje smo mi kao partner u projektu te je knjiženje provedeno prema uputama stručnjaka RRiF-a, zatim odstupanja su nastala i na naknadama za službena putovanja u dijelu koji je pokriven iz namjenskih prihoda (mogućnosti Pravilnika o služb.putovanjima), a stavke koje su žuto označene do dana izrade Rebalansa su takve kakve su proknjižene uz dodane rashode za 12. mjesec prema procjenama.</t>
  </si>
  <si>
    <t>Najveća odstupanja su na uslugama tekućeg održavanja gdje nisu bila ostvarena predviđanja kao lani, ali je zato porasla stavka ulaganja na građ. objektima zbog obima ulaganja je preporuka za takvo knjiženje te je ta stavka iznosila u ovoj godini u realizaciji preko 156 tisuća kuna. Jedina oprema koja nije financirana iz namjenskih prihoda je računalo za tajništvo u iznosu 3 tis. kn i to je navedeno pod uredskom opremom. Ostali financijski rashodi dnose se na troškove produženja digitalnih certifikata koji nisu pokriveni iz namjenskih sredstava, poglavito rabata.  Planirana stavka dodatnih ulaganja na građevinskim objektima odnosila se prvenstveno na kapitalne investicije na izgradnji sportske dvorane ali to i ove godine opet nije bilo realizirano kao što je već unatrag nekoliko godina planirano. Kao i kod prethodne rubrike, ono što je označeno žutom bojom je zaknjiženo u tom trenutku i po procjenama su pridodani rashodi koji se očekuju po fakturama za 12. mjesec, a koje još nisu pristigle do datuma izrade rebalansa i bit će obuhvaćene u točnom iznosu tek u godišnjem izvješću do kraja siječnja 2018. godine.</t>
  </si>
  <si>
    <t>9221-Višak/manjak prihoda poslovanja</t>
  </si>
  <si>
    <t>Pozicija stavka manjka/viška radi uravnoteženja je samo iskazivanje trenutnog stanja,a koje se s 31.12.2017. nakon knjiženja svih rashoda mora svesti na 0 kn uz eventualno pokriće iz drugih izvora ili prijenos u iduću god. kao obvezu te potom vraćanje na prihode.</t>
  </si>
  <si>
    <t>639-Prijenosi između proračunskih korisnika istog proračuna</t>
  </si>
  <si>
    <t>922-Preneseni višak iz prethodnog razdoblja+ostvareni višak/manjak razdoblja</t>
  </si>
  <si>
    <t>922-Višak/manjak iz ranijih razdoblja+ tekući višak/manjak</t>
  </si>
  <si>
    <t xml:space="preserve">Napomena: Izvršenje plana s neutralizacijom ulaganja na  ktu 671- kapitalna ul. (1.140 tis.kn) i ktu 671-posl.obj.(cca 156 tis.kn) i  5.356.560,00 / 5.382.648,00 * 100 </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</si>
</sst>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46">
    <font>
      <sz val="10"/>
      <color indexed="8"/>
      <name val="ARIAL"/>
      <family val="0"/>
    </font>
    <font>
      <sz val="10"/>
      <color indexed="8"/>
      <name val="Arial"/>
      <family val="2"/>
    </font>
    <font>
      <b/>
      <sz val="10"/>
      <color indexed="8"/>
      <name val="Calibri"/>
      <family val="2"/>
    </font>
    <font>
      <sz val="8"/>
      <color indexed="8"/>
      <name val="Arial"/>
      <family val="2"/>
    </font>
    <font>
      <b/>
      <sz val="10"/>
      <color indexed="8"/>
      <name val="ARIAL"/>
      <family val="2"/>
    </font>
    <font>
      <sz val="14"/>
      <color indexed="8"/>
      <name val="Arial"/>
      <family val="2"/>
    </font>
    <font>
      <b/>
      <sz val="8"/>
      <color indexed="8"/>
      <name val="Arial"/>
      <family val="2"/>
    </font>
    <font>
      <sz val="8"/>
      <name val="Arial"/>
      <family val="2"/>
    </font>
    <font>
      <sz val="7"/>
      <color indexed="8"/>
      <name val="Arial"/>
      <family val="2"/>
    </font>
    <font>
      <b/>
      <sz val="7"/>
      <color indexed="8"/>
      <name val="Arial"/>
      <family val="2"/>
    </font>
    <font>
      <sz val="11"/>
      <color indexed="8"/>
      <name val="Calibri"/>
      <family val="2"/>
    </font>
    <font>
      <sz val="11"/>
      <color indexed="9"/>
      <name val="Calibri"/>
      <family val="2"/>
    </font>
    <font>
      <sz val="11"/>
      <color indexed="17"/>
      <name val="Calibri"/>
      <family val="2"/>
    </font>
    <font>
      <b/>
      <sz val="11"/>
      <color indexed="62"/>
      <name val="Calibri"/>
      <family val="2"/>
    </font>
    <font>
      <b/>
      <sz val="11"/>
      <color indexed="51"/>
      <name val="Calibri"/>
      <family val="2"/>
    </font>
    <font>
      <sz val="11"/>
      <color indexed="20"/>
      <name val="Calibri"/>
      <family val="2"/>
    </font>
    <font>
      <b/>
      <sz val="18"/>
      <color indexed="61"/>
      <name val="Cambria"/>
      <family val="2"/>
    </font>
    <font>
      <b/>
      <sz val="15"/>
      <color indexed="61"/>
      <name val="Calibri"/>
      <family val="2"/>
    </font>
    <font>
      <b/>
      <sz val="13"/>
      <color indexed="61"/>
      <name val="Calibri"/>
      <family val="2"/>
    </font>
    <font>
      <b/>
      <sz val="11"/>
      <color indexed="61"/>
      <name val="Calibri"/>
      <family val="2"/>
    </font>
    <font>
      <sz val="11"/>
      <color indexed="59"/>
      <name val="Calibri"/>
      <family val="2"/>
    </font>
    <font>
      <sz val="11"/>
      <color indexed="51"/>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1"/>
      <name val="Calibri"/>
      <family val="2"/>
    </font>
    <font>
      <sz val="10"/>
      <color indexed="8"/>
      <name val="Calibri"/>
      <family val="2"/>
    </font>
    <font>
      <b/>
      <sz val="12"/>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style="thin"/>
      <bottom style="mediu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medium"/>
    </border>
    <border>
      <left style="medium"/>
      <right style="medium"/>
      <top style="medium"/>
      <bottom style="medium"/>
    </border>
    <border>
      <left style="thin"/>
      <right style="thin"/>
      <top>
        <color indexed="63"/>
      </top>
      <bottom style="medium"/>
    </border>
    <border>
      <left style="thin"/>
      <right style="thin"/>
      <top style="medium"/>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thin"/>
    </border>
    <border>
      <left style="medium"/>
      <right style="thin"/>
      <top>
        <color indexed="63"/>
      </top>
      <bottom style="thin"/>
    </border>
    <border>
      <left style="medium"/>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20" borderId="1" applyNumberFormat="0" applyFont="0" applyAlignment="0" applyProtection="0"/>
    <xf numFmtId="0" fontId="31"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2" fillId="28" borderId="2" applyNumberFormat="0" applyAlignment="0" applyProtection="0"/>
    <xf numFmtId="0" fontId="33" fillId="28" borderId="3" applyNumberFormat="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9" fontId="1" fillId="0" borderId="0" applyFont="0" applyFill="0" applyBorder="0" applyAlignment="0" applyProtection="0"/>
    <xf numFmtId="0" fontId="40" fillId="0" borderId="7" applyNumberFormat="0" applyFill="0" applyAlignment="0" applyProtection="0"/>
    <xf numFmtId="0" fontId="41" fillId="31" borderId="8"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2" borderId="3"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5">
    <xf numFmtId="0" fontId="0" fillId="0" borderId="0" xfId="0" applyAlignment="1">
      <alignment vertical="top"/>
    </xf>
    <xf numFmtId="0" fontId="1" fillId="0" borderId="0" xfId="0" applyFont="1" applyAlignment="1">
      <alignment vertical="top"/>
    </xf>
    <xf numFmtId="0" fontId="2" fillId="33" borderId="0" xfId="0" applyFont="1" applyFill="1" applyBorder="1" applyAlignment="1">
      <alignment vertical="top"/>
    </xf>
    <xf numFmtId="4" fontId="0" fillId="0" borderId="10" xfId="0" applyNumberFormat="1" applyBorder="1" applyAlignment="1">
      <alignment vertical="top"/>
    </xf>
    <xf numFmtId="0" fontId="2" fillId="33" borderId="11" xfId="0" applyFont="1" applyFill="1" applyBorder="1" applyAlignment="1">
      <alignment vertical="center" wrapText="1"/>
    </xf>
    <xf numFmtId="0" fontId="27" fillId="33" borderId="0" xfId="0" applyFont="1" applyFill="1" applyBorder="1" applyAlignment="1">
      <alignment vertical="top"/>
    </xf>
    <xf numFmtId="0" fontId="3" fillId="0" borderId="10" xfId="0" applyFont="1" applyBorder="1" applyAlignment="1">
      <alignment vertical="top" wrapText="1"/>
    </xf>
    <xf numFmtId="4" fontId="4" fillId="0" borderId="10" xfId="0" applyNumberFormat="1" applyFont="1" applyBorder="1" applyAlignment="1">
      <alignment vertical="top"/>
    </xf>
    <xf numFmtId="4" fontId="4" fillId="0" borderId="12" xfId="0" applyNumberFormat="1" applyFont="1" applyBorder="1" applyAlignment="1">
      <alignment vertical="top"/>
    </xf>
    <xf numFmtId="4" fontId="4" fillId="0" borderId="10" xfId="0" applyNumberFormat="1" applyFont="1" applyBorder="1" applyAlignment="1">
      <alignment horizontal="right" vertical="top"/>
    </xf>
    <xf numFmtId="0" fontId="28" fillId="0" borderId="0" xfId="0" applyFont="1" applyBorder="1" applyAlignment="1">
      <alignment vertical="top"/>
    </xf>
    <xf numFmtId="0" fontId="5" fillId="0" borderId="0" xfId="0" applyFont="1" applyAlignment="1">
      <alignment vertical="center" wrapText="1"/>
    </xf>
    <xf numFmtId="0" fontId="4" fillId="0" borderId="0" xfId="0" applyFont="1" applyBorder="1" applyAlignment="1">
      <alignment vertical="top"/>
    </xf>
    <xf numFmtId="4" fontId="4" fillId="0" borderId="13" xfId="0" applyNumberFormat="1" applyFont="1" applyBorder="1" applyAlignment="1">
      <alignment vertical="top"/>
    </xf>
    <xf numFmtId="4" fontId="4" fillId="0" borderId="13" xfId="0" applyNumberFormat="1" applyFont="1" applyBorder="1" applyAlignment="1">
      <alignment horizontal="right" vertical="top"/>
    </xf>
    <xf numFmtId="4" fontId="0" fillId="0" borderId="11" xfId="0" applyNumberFormat="1" applyBorder="1" applyAlignment="1">
      <alignment vertical="top"/>
    </xf>
    <xf numFmtId="0" fontId="2" fillId="33" borderId="0" xfId="0" applyFont="1" applyFill="1" applyBorder="1" applyAlignment="1">
      <alignment horizontal="center" vertical="center" wrapText="1"/>
    </xf>
    <xf numFmtId="0" fontId="3" fillId="0" borderId="14" xfId="0" applyFont="1" applyBorder="1" applyAlignment="1">
      <alignment vertical="top" wrapText="1"/>
    </xf>
    <xf numFmtId="0" fontId="6" fillId="0" borderId="10" xfId="0" applyFont="1" applyBorder="1" applyAlignment="1">
      <alignment vertical="top" wrapText="1"/>
    </xf>
    <xf numFmtId="4" fontId="1" fillId="0" borderId="10" xfId="0" applyNumberFormat="1" applyFont="1" applyBorder="1" applyAlignment="1">
      <alignment vertical="top"/>
    </xf>
    <xf numFmtId="4" fontId="4" fillId="0" borderId="11" xfId="0" applyNumberFormat="1" applyFont="1" applyBorder="1" applyAlignment="1">
      <alignment vertical="top"/>
    </xf>
    <xf numFmtId="4" fontId="4" fillId="0" borderId="15" xfId="0" applyNumberFormat="1" applyFont="1" applyBorder="1" applyAlignment="1">
      <alignment vertical="top"/>
    </xf>
    <xf numFmtId="4" fontId="4" fillId="0" borderId="16" xfId="0" applyNumberFormat="1" applyFont="1" applyBorder="1" applyAlignment="1">
      <alignment vertical="top"/>
    </xf>
    <xf numFmtId="0" fontId="4" fillId="0" borderId="0" xfId="0" applyFont="1" applyBorder="1" applyAlignment="1">
      <alignment horizontal="center" vertical="top"/>
    </xf>
    <xf numFmtId="4" fontId="4" fillId="0" borderId="0" xfId="0" applyNumberFormat="1" applyFont="1" applyBorder="1" applyAlignment="1">
      <alignment vertical="top"/>
    </xf>
    <xf numFmtId="4" fontId="4" fillId="0" borderId="0" xfId="0" applyNumberFormat="1" applyFont="1" applyBorder="1" applyAlignment="1">
      <alignment horizontal="center" vertical="top"/>
    </xf>
    <xf numFmtId="4" fontId="4" fillId="0" borderId="0" xfId="0" applyNumberFormat="1" applyFont="1" applyBorder="1" applyAlignment="1">
      <alignment horizontal="right" vertical="top"/>
    </xf>
    <xf numFmtId="4" fontId="0" fillId="0" borderId="11" xfId="0" applyNumberFormat="1" applyBorder="1" applyAlignment="1">
      <alignment vertical="top"/>
    </xf>
    <xf numFmtId="4" fontId="0" fillId="0" borderId="16" xfId="0" applyNumberFormat="1" applyBorder="1" applyAlignment="1">
      <alignment vertical="top"/>
    </xf>
    <xf numFmtId="4" fontId="0" fillId="0" borderId="15" xfId="0" applyNumberFormat="1" applyBorder="1" applyAlignment="1">
      <alignment vertical="top"/>
    </xf>
    <xf numFmtId="0" fontId="1" fillId="0" borderId="11" xfId="0" applyFont="1" applyBorder="1" applyAlignment="1">
      <alignment vertical="top"/>
    </xf>
    <xf numFmtId="0" fontId="1" fillId="0" borderId="16" xfId="0" applyFont="1" applyBorder="1" applyAlignment="1">
      <alignment vertical="top"/>
    </xf>
    <xf numFmtId="0" fontId="1" fillId="0" borderId="15" xfId="0" applyFont="1" applyBorder="1" applyAlignment="1">
      <alignment vertical="top"/>
    </xf>
    <xf numFmtId="0" fontId="3" fillId="0" borderId="15" xfId="0" applyFont="1" applyBorder="1" applyAlignment="1">
      <alignment vertical="top" wrapText="1"/>
    </xf>
    <xf numFmtId="0" fontId="6" fillId="0" borderId="15" xfId="0" applyFont="1" applyBorder="1" applyAlignment="1">
      <alignment vertical="top" wrapText="1"/>
    </xf>
    <xf numFmtId="4" fontId="4" fillId="0" borderId="0" xfId="0" applyNumberFormat="1" applyFont="1" applyBorder="1" applyAlignment="1">
      <alignment vertical="top"/>
    </xf>
    <xf numFmtId="4" fontId="0" fillId="0" borderId="0" xfId="0" applyNumberFormat="1" applyBorder="1" applyAlignment="1">
      <alignment vertical="top"/>
    </xf>
    <xf numFmtId="4" fontId="4" fillId="33" borderId="11" xfId="0" applyNumberFormat="1" applyFont="1" applyFill="1" applyBorder="1" applyAlignment="1">
      <alignment vertical="center" wrapText="1"/>
    </xf>
    <xf numFmtId="4" fontId="1" fillId="33" borderId="11" xfId="0" applyNumberFormat="1" applyFont="1" applyFill="1" applyBorder="1" applyAlignment="1">
      <alignment vertical="center" wrapText="1"/>
    </xf>
    <xf numFmtId="0" fontId="6" fillId="0" borderId="11" xfId="0" applyFont="1" applyBorder="1" applyAlignment="1">
      <alignment vertical="top" wrapText="1"/>
    </xf>
    <xf numFmtId="4" fontId="1" fillId="0" borderId="10" xfId="0" applyNumberFormat="1" applyFont="1" applyBorder="1" applyAlignment="1">
      <alignment vertical="top"/>
    </xf>
    <xf numFmtId="0" fontId="6" fillId="0" borderId="16" xfId="0" applyFont="1" applyBorder="1" applyAlignment="1">
      <alignment vertical="top" wrapText="1"/>
    </xf>
    <xf numFmtId="4" fontId="1" fillId="0" borderId="10" xfId="0" applyNumberFormat="1" applyFont="1" applyBorder="1" applyAlignment="1">
      <alignment horizontal="right" vertical="top"/>
    </xf>
    <xf numFmtId="0" fontId="2" fillId="33" borderId="17" xfId="0" applyFont="1" applyFill="1" applyBorder="1" applyAlignment="1">
      <alignment vertical="center" wrapText="1"/>
    </xf>
    <xf numFmtId="0" fontId="1" fillId="0" borderId="0" xfId="0" applyFont="1" applyAlignment="1">
      <alignment vertical="top"/>
    </xf>
    <xf numFmtId="4" fontId="1" fillId="0" borderId="0" xfId="0" applyNumberFormat="1" applyFont="1" applyBorder="1" applyAlignment="1">
      <alignment vertical="top"/>
    </xf>
    <xf numFmtId="4" fontId="0" fillId="0" borderId="15" xfId="0" applyNumberFormat="1" applyBorder="1" applyAlignment="1">
      <alignment vertical="top"/>
    </xf>
    <xf numFmtId="4" fontId="0" fillId="0" borderId="0" xfId="0" applyNumberFormat="1" applyBorder="1" applyAlignment="1">
      <alignment horizontal="right" vertical="top"/>
    </xf>
    <xf numFmtId="0" fontId="3" fillId="0" borderId="0" xfId="0" applyFont="1" applyBorder="1" applyAlignment="1">
      <alignment horizontal="left" vertical="top" wrapText="1"/>
    </xf>
    <xf numFmtId="49" fontId="1" fillId="0" borderId="0" xfId="0" applyNumberFormat="1" applyFont="1" applyBorder="1" applyAlignment="1">
      <alignment horizontal="right" vertical="top" wrapText="1"/>
    </xf>
    <xf numFmtId="4" fontId="0" fillId="0" borderId="0" xfId="0" applyNumberFormat="1" applyBorder="1" applyAlignment="1">
      <alignment vertical="top"/>
    </xf>
    <xf numFmtId="4" fontId="3" fillId="0" borderId="0" xfId="0" applyNumberFormat="1" applyFont="1" applyBorder="1" applyAlignment="1">
      <alignment horizontal="center" vertical="top" wrapText="1"/>
    </xf>
    <xf numFmtId="4" fontId="1" fillId="33" borderId="18" xfId="0" applyNumberFormat="1" applyFont="1" applyFill="1" applyBorder="1" applyAlignment="1">
      <alignment vertical="center" wrapText="1"/>
    </xf>
    <xf numFmtId="0" fontId="2" fillId="33" borderId="13" xfId="0" applyFont="1" applyFill="1" applyBorder="1" applyAlignment="1">
      <alignment vertical="center" wrapText="1"/>
    </xf>
    <xf numFmtId="4" fontId="0" fillId="0" borderId="16" xfId="0" applyNumberFormat="1" applyBorder="1" applyAlignment="1">
      <alignment horizontal="right" vertical="top"/>
    </xf>
    <xf numFmtId="4" fontId="1" fillId="0" borderId="16" xfId="0" applyNumberFormat="1" applyFont="1" applyBorder="1" applyAlignment="1">
      <alignment horizontal="right" vertical="top"/>
    </xf>
    <xf numFmtId="4" fontId="1" fillId="0" borderId="11" xfId="0" applyNumberFormat="1" applyFont="1" applyBorder="1" applyAlignment="1">
      <alignment vertical="top"/>
    </xf>
    <xf numFmtId="2" fontId="1" fillId="33" borderId="19" xfId="0" applyNumberFormat="1" applyFont="1" applyFill="1" applyBorder="1" applyAlignment="1">
      <alignment horizontal="right" vertical="center" wrapText="1"/>
    </xf>
    <xf numFmtId="2" fontId="1" fillId="33" borderId="20" xfId="0" applyNumberFormat="1" applyFont="1" applyFill="1" applyBorder="1" applyAlignment="1">
      <alignment horizontal="right" vertical="center" wrapText="1"/>
    </xf>
    <xf numFmtId="0" fontId="6" fillId="0" borderId="0" xfId="0" applyFont="1" applyBorder="1" applyAlignment="1">
      <alignment horizontal="left" vertical="top"/>
    </xf>
    <xf numFmtId="0" fontId="6" fillId="0" borderId="0" xfId="0" applyFont="1" applyBorder="1" applyAlignment="1">
      <alignment horizontal="left" vertical="top" wrapText="1"/>
    </xf>
    <xf numFmtId="4" fontId="6" fillId="0" borderId="0" xfId="0" applyNumberFormat="1" applyFont="1" applyBorder="1" applyAlignment="1">
      <alignment horizontal="center" vertical="top" wrapText="1"/>
    </xf>
    <xf numFmtId="49" fontId="4" fillId="0" borderId="0" xfId="0" applyNumberFormat="1" applyFont="1" applyBorder="1" applyAlignment="1">
      <alignment horizontal="right" vertical="top" wrapText="1"/>
    </xf>
    <xf numFmtId="0" fontId="4" fillId="0" borderId="0" xfId="0" applyFont="1" applyAlignment="1">
      <alignment vertical="top"/>
    </xf>
    <xf numFmtId="10" fontId="4" fillId="0" borderId="21" xfId="0" applyNumberFormat="1" applyFont="1" applyBorder="1" applyAlignment="1">
      <alignment horizontal="center" vertical="top"/>
    </xf>
    <xf numFmtId="4" fontId="0" fillId="0" borderId="22" xfId="0" applyNumberFormat="1" applyBorder="1" applyAlignment="1">
      <alignment vertical="top"/>
    </xf>
    <xf numFmtId="4" fontId="0" fillId="0" borderId="23" xfId="0" applyNumberFormat="1" applyBorder="1" applyAlignment="1">
      <alignment vertical="top"/>
    </xf>
    <xf numFmtId="4" fontId="4" fillId="34" borderId="10" xfId="0" applyNumberFormat="1" applyFont="1" applyFill="1" applyBorder="1" applyAlignment="1">
      <alignment vertical="top"/>
    </xf>
    <xf numFmtId="4" fontId="1" fillId="34" borderId="10" xfId="0" applyNumberFormat="1" applyFont="1" applyFill="1" applyBorder="1" applyAlignment="1">
      <alignment vertical="top"/>
    </xf>
    <xf numFmtId="4" fontId="1" fillId="34" borderId="10" xfId="0" applyNumberFormat="1" applyFont="1" applyFill="1" applyBorder="1" applyAlignment="1">
      <alignment vertical="top"/>
    </xf>
    <xf numFmtId="4" fontId="4" fillId="0" borderId="11" xfId="0" applyNumberFormat="1" applyFont="1" applyBorder="1" applyAlignment="1">
      <alignment vertical="top"/>
    </xf>
    <xf numFmtId="0" fontId="28" fillId="0" borderId="24" xfId="0" applyFont="1" applyBorder="1" applyAlignment="1">
      <alignment horizontal="center" vertical="top"/>
    </xf>
    <xf numFmtId="4" fontId="1" fillId="0" borderId="12" xfId="0" applyNumberFormat="1" applyFont="1" applyBorder="1" applyAlignment="1">
      <alignment vertical="top"/>
    </xf>
    <xf numFmtId="4" fontId="1" fillId="34" borderId="12" xfId="0" applyNumberFormat="1" applyFont="1" applyFill="1" applyBorder="1" applyAlignment="1">
      <alignment vertical="top"/>
    </xf>
    <xf numFmtId="4" fontId="0" fillId="0" borderId="16" xfId="0" applyNumberFormat="1" applyBorder="1" applyAlignment="1">
      <alignment horizontal="center" vertical="top"/>
    </xf>
    <xf numFmtId="0" fontId="3" fillId="0" borderId="10" xfId="0" applyFont="1" applyBorder="1" applyAlignment="1">
      <alignment horizontal="left" vertical="top" wrapText="1"/>
    </xf>
    <xf numFmtId="0" fontId="1" fillId="0" borderId="0" xfId="0" applyFont="1" applyBorder="1" applyAlignment="1">
      <alignment horizontal="center" vertical="top"/>
    </xf>
    <xf numFmtId="4" fontId="1" fillId="0" borderId="16" xfId="0" applyNumberFormat="1" applyFont="1" applyBorder="1" applyAlignment="1">
      <alignment horizontal="center" vertical="top"/>
    </xf>
    <xf numFmtId="0" fontId="1" fillId="33" borderId="16"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6" xfId="0" applyFont="1" applyFill="1" applyBorder="1" applyAlignment="1">
      <alignment horizontal="center" vertical="center" wrapText="1"/>
    </xf>
    <xf numFmtId="0" fontId="2" fillId="33" borderId="16" xfId="0" applyFont="1" applyFill="1" applyBorder="1" applyAlignment="1">
      <alignment vertical="center" wrapText="1"/>
    </xf>
    <xf numFmtId="0" fontId="6" fillId="33" borderId="16"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6" fillId="0" borderId="14" xfId="0" applyFont="1" applyBorder="1" applyAlignment="1">
      <alignment vertical="top" wrapText="1"/>
    </xf>
    <xf numFmtId="0" fontId="9" fillId="0" borderId="14" xfId="0" applyFont="1" applyBorder="1" applyAlignment="1">
      <alignment vertical="top" wrapText="1"/>
    </xf>
    <xf numFmtId="0" fontId="6" fillId="0" borderId="10" xfId="0" applyFont="1" applyBorder="1" applyAlignment="1">
      <alignment horizontal="left" vertical="top" wrapText="1"/>
    </xf>
    <xf numFmtId="0" fontId="3" fillId="0" borderId="25" xfId="0" applyFont="1" applyBorder="1" applyAlignment="1">
      <alignment horizontal="left" vertical="top"/>
    </xf>
    <xf numFmtId="0" fontId="3" fillId="0" borderId="26" xfId="0" applyFont="1" applyBorder="1" applyAlignment="1">
      <alignment horizontal="left" vertical="top"/>
    </xf>
    <xf numFmtId="0" fontId="2" fillId="33" borderId="27" xfId="0" applyFont="1" applyFill="1" applyBorder="1" applyAlignment="1">
      <alignment horizontal="center" vertical="center" wrapText="1"/>
    </xf>
    <xf numFmtId="0" fontId="2" fillId="33" borderId="14" xfId="0" applyFont="1" applyFill="1" applyBorder="1" applyAlignment="1">
      <alignment horizontal="center" vertical="center" wrapText="1"/>
    </xf>
    <xf numFmtId="4" fontId="3" fillId="0" borderId="27" xfId="0" applyNumberFormat="1" applyFont="1" applyBorder="1" applyAlignment="1">
      <alignment horizontal="center" vertical="top" wrapText="1"/>
    </xf>
    <xf numFmtId="4" fontId="3" fillId="0" borderId="14" xfId="0" applyNumberFormat="1" applyFont="1" applyBorder="1" applyAlignment="1">
      <alignment horizontal="center" vertical="top" wrapText="1"/>
    </xf>
    <xf numFmtId="4" fontId="6" fillId="0" borderId="27" xfId="0" applyNumberFormat="1" applyFont="1" applyBorder="1" applyAlignment="1">
      <alignment horizontal="center" vertical="top"/>
    </xf>
    <xf numFmtId="4" fontId="6" fillId="0" borderId="14" xfId="0" applyNumberFormat="1" applyFont="1" applyBorder="1" applyAlignment="1">
      <alignment horizontal="center" vertical="top"/>
    </xf>
    <xf numFmtId="0" fontId="1" fillId="33" borderId="18"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29" xfId="0" applyFont="1" applyFill="1" applyBorder="1" applyAlignment="1">
      <alignment horizontal="center" vertical="center" wrapText="1"/>
    </xf>
    <xf numFmtId="4" fontId="3" fillId="0" borderId="30" xfId="0" applyNumberFormat="1" applyFont="1" applyBorder="1" applyAlignment="1">
      <alignment horizontal="center" vertical="top" wrapText="1"/>
    </xf>
    <xf numFmtId="4" fontId="3" fillId="0" borderId="26" xfId="0" applyNumberFormat="1" applyFont="1" applyBorder="1" applyAlignment="1">
      <alignment horizontal="center" vertical="top" wrapText="1"/>
    </xf>
    <xf numFmtId="4" fontId="3" fillId="0" borderId="31" xfId="0" applyNumberFormat="1" applyFont="1" applyBorder="1" applyAlignment="1">
      <alignment horizontal="center" vertical="top" wrapText="1"/>
    </xf>
    <xf numFmtId="4" fontId="3" fillId="0" borderId="32" xfId="0" applyNumberFormat="1" applyFont="1" applyBorder="1" applyAlignment="1">
      <alignment horizontal="center" vertical="top" wrapText="1"/>
    </xf>
    <xf numFmtId="4" fontId="3" fillId="0" borderId="33" xfId="0" applyNumberFormat="1" applyFont="1" applyBorder="1" applyAlignment="1">
      <alignment horizontal="center" vertical="top" wrapText="1"/>
    </xf>
    <xf numFmtId="4" fontId="3" fillId="0" borderId="34" xfId="0" applyNumberFormat="1" applyFont="1" applyBorder="1" applyAlignment="1">
      <alignment horizontal="center" vertical="top" wrapText="1"/>
    </xf>
    <xf numFmtId="0" fontId="3" fillId="33" borderId="35"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0" borderId="36" xfId="0" applyFont="1" applyBorder="1" applyAlignment="1">
      <alignment horizontal="left" vertical="top" wrapText="1"/>
    </xf>
    <xf numFmtId="0" fontId="3" fillId="0" borderId="10" xfId="0" applyFont="1" applyBorder="1" applyAlignment="1">
      <alignment horizontal="left" vertical="top" wrapText="1"/>
    </xf>
    <xf numFmtId="0" fontId="4" fillId="0" borderId="37" xfId="0" applyFont="1" applyBorder="1" applyAlignment="1">
      <alignment horizontal="center" vertical="top" wrapText="1"/>
    </xf>
    <xf numFmtId="0" fontId="4" fillId="0" borderId="38" xfId="0" applyFont="1" applyBorder="1" applyAlignment="1">
      <alignment horizontal="center" vertical="top" wrapText="1"/>
    </xf>
    <xf numFmtId="4" fontId="0" fillId="0" borderId="11" xfId="0" applyNumberFormat="1" applyBorder="1" applyAlignment="1">
      <alignment horizontal="center" vertical="top"/>
    </xf>
    <xf numFmtId="4" fontId="0" fillId="0" borderId="16" xfId="0" applyNumberFormat="1" applyBorder="1" applyAlignment="1">
      <alignment horizontal="center" vertical="top"/>
    </xf>
    <xf numFmtId="4" fontId="0" fillId="0" borderId="15" xfId="0" applyNumberFormat="1" applyBorder="1" applyAlignment="1">
      <alignment horizontal="center" vertical="top"/>
    </xf>
    <xf numFmtId="4" fontId="1" fillId="0" borderId="11" xfId="0" applyNumberFormat="1" applyFont="1" applyBorder="1" applyAlignment="1">
      <alignment horizontal="center" vertical="top"/>
    </xf>
    <xf numFmtId="4" fontId="1" fillId="0" borderId="16" xfId="0" applyNumberFormat="1" applyFont="1" applyBorder="1" applyAlignment="1">
      <alignment horizontal="center" vertical="top"/>
    </xf>
    <xf numFmtId="4" fontId="1" fillId="0" borderId="15" xfId="0" applyNumberFormat="1" applyFont="1" applyBorder="1" applyAlignment="1">
      <alignment horizontal="center" vertical="top"/>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3" fillId="0" borderId="35" xfId="0" applyFont="1" applyBorder="1" applyAlignment="1">
      <alignment horizontal="left" vertical="top" wrapText="1"/>
    </xf>
    <xf numFmtId="0" fontId="3" fillId="0" borderId="14" xfId="0" applyFont="1" applyBorder="1" applyAlignment="1">
      <alignment horizontal="left" vertical="top" wrapText="1"/>
    </xf>
    <xf numFmtId="0" fontId="2" fillId="33" borderId="18"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4" xfId="0" applyFont="1" applyFill="1" applyBorder="1" applyAlignment="1">
      <alignment horizontal="center" vertical="center" wrapText="1"/>
    </xf>
    <xf numFmtId="4" fontId="3" fillId="35" borderId="27" xfId="0" applyNumberFormat="1" applyFont="1" applyFill="1" applyBorder="1" applyAlignment="1">
      <alignment horizontal="center" vertical="top" wrapText="1"/>
    </xf>
    <xf numFmtId="4" fontId="3" fillId="35" borderId="14" xfId="0" applyNumberFormat="1" applyFont="1" applyFill="1" applyBorder="1" applyAlignment="1">
      <alignment horizontal="center" vertical="top" wrapText="1"/>
    </xf>
    <xf numFmtId="0" fontId="2" fillId="33" borderId="11" xfId="0" applyFont="1" applyFill="1" applyBorder="1" applyAlignment="1">
      <alignment horizontal="center" vertical="center" wrapText="1"/>
    </xf>
    <xf numFmtId="0" fontId="2" fillId="33" borderId="15" xfId="0" applyFont="1" applyFill="1" applyBorder="1" applyAlignment="1">
      <alignment horizontal="center" vertical="center" wrapText="1"/>
    </xf>
    <xf numFmtId="4" fontId="3" fillId="0" borderId="19" xfId="0" applyNumberFormat="1" applyFont="1" applyBorder="1" applyAlignment="1">
      <alignment horizontal="center" vertical="top" wrapText="1"/>
    </xf>
    <xf numFmtId="4" fontId="3" fillId="0" borderId="41" xfId="0" applyNumberFormat="1" applyFont="1" applyBorder="1" applyAlignment="1">
      <alignment horizontal="center" vertical="top" wrapText="1"/>
    </xf>
    <xf numFmtId="4" fontId="3" fillId="0" borderId="42" xfId="0" applyNumberFormat="1" applyFont="1" applyBorder="1" applyAlignment="1">
      <alignment horizontal="center" vertical="top" wrapText="1"/>
    </xf>
    <xf numFmtId="0" fontId="28" fillId="0" borderId="43" xfId="0" applyFont="1" applyBorder="1" applyAlignment="1">
      <alignment horizontal="center" vertical="top"/>
    </xf>
    <xf numFmtId="0" fontId="2" fillId="33" borderId="10" xfId="0" applyFont="1" applyFill="1" applyBorder="1" applyAlignment="1">
      <alignment horizontal="center" vertical="center" wrapText="1"/>
    </xf>
    <xf numFmtId="4" fontId="4" fillId="0" borderId="11" xfId="0" applyNumberFormat="1" applyFont="1" applyBorder="1" applyAlignment="1">
      <alignment horizontal="center" vertical="top"/>
    </xf>
    <xf numFmtId="4" fontId="4" fillId="0" borderId="15" xfId="0" applyNumberFormat="1" applyFont="1" applyBorder="1" applyAlignment="1">
      <alignment horizontal="center" vertical="top"/>
    </xf>
    <xf numFmtId="0" fontId="4" fillId="0" borderId="27" xfId="0" applyFont="1" applyBorder="1" applyAlignment="1">
      <alignment horizontal="center" vertical="top" wrapText="1"/>
    </xf>
    <xf numFmtId="0" fontId="4" fillId="0" borderId="12" xfId="0" applyFont="1" applyBorder="1" applyAlignment="1">
      <alignment horizontal="center" vertical="top" wrapText="1"/>
    </xf>
    <xf numFmtId="0" fontId="4" fillId="0" borderId="14" xfId="0" applyFont="1" applyBorder="1" applyAlignment="1">
      <alignment horizontal="center" vertical="top" wrapText="1"/>
    </xf>
    <xf numFmtId="0" fontId="4" fillId="0" borderId="27" xfId="0" applyFont="1" applyBorder="1" applyAlignment="1">
      <alignment horizontal="center" vertical="top"/>
    </xf>
    <xf numFmtId="0" fontId="4" fillId="0" borderId="12" xfId="0" applyFont="1" applyBorder="1" applyAlignment="1">
      <alignment horizontal="center" vertical="top"/>
    </xf>
    <xf numFmtId="0" fontId="4" fillId="0" borderId="14" xfId="0" applyFont="1" applyBorder="1" applyAlignment="1">
      <alignment horizontal="center" vertical="top"/>
    </xf>
    <xf numFmtId="0" fontId="1" fillId="0" borderId="0" xfId="0" applyFont="1" applyBorder="1" applyAlignment="1">
      <alignment horizontal="center" vertical="top"/>
    </xf>
    <xf numFmtId="0" fontId="3" fillId="0" borderId="44" xfId="0" applyFont="1" applyBorder="1" applyAlignment="1">
      <alignment horizontal="left" vertical="top" wrapText="1"/>
    </xf>
    <xf numFmtId="0" fontId="3" fillId="0" borderId="15" xfId="0" applyFont="1" applyBorder="1" applyAlignment="1">
      <alignment horizontal="left" vertical="top" wrapText="1"/>
    </xf>
    <xf numFmtId="0" fontId="3" fillId="33" borderId="45"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28" fillId="0" borderId="0" xfId="0" applyFont="1" applyBorder="1" applyAlignment="1">
      <alignment horizontal="left" vertical="top"/>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4" fontId="0" fillId="0" borderId="22" xfId="0" applyNumberFormat="1" applyBorder="1" applyAlignment="1">
      <alignment horizontal="center" vertical="top"/>
    </xf>
    <xf numFmtId="0" fontId="5" fillId="0" borderId="0" xfId="0" applyFont="1" applyAlignment="1">
      <alignment horizontal="center" vertical="center" wrapText="1"/>
    </xf>
    <xf numFmtId="0" fontId="2" fillId="33" borderId="49" xfId="0" applyFont="1" applyFill="1" applyBorder="1" applyAlignment="1">
      <alignment horizontal="center" vertical="center" wrapText="1"/>
    </xf>
    <xf numFmtId="4" fontId="4" fillId="0" borderId="16" xfId="0" applyNumberFormat="1" applyFont="1" applyBorder="1" applyAlignment="1">
      <alignment horizontal="center" vertical="top"/>
    </xf>
    <xf numFmtId="0" fontId="1" fillId="0" borderId="11" xfId="0" applyFont="1" applyBorder="1" applyAlignment="1">
      <alignment horizontal="center" vertical="top"/>
    </xf>
    <xf numFmtId="0" fontId="1" fillId="0" borderId="16" xfId="0" applyFont="1" applyBorder="1" applyAlignment="1">
      <alignment horizontal="center" vertical="top"/>
    </xf>
    <xf numFmtId="0" fontId="1" fillId="0" borderId="15" xfId="0" applyFont="1" applyBorder="1" applyAlignment="1">
      <alignment horizontal="center" vertical="top"/>
    </xf>
    <xf numFmtId="4" fontId="1" fillId="0" borderId="11" xfId="0" applyNumberFormat="1" applyFont="1" applyBorder="1" applyAlignment="1">
      <alignment horizontal="center" vertical="top"/>
    </xf>
    <xf numFmtId="4" fontId="1" fillId="0" borderId="16" xfId="0" applyNumberFormat="1" applyFont="1" applyBorder="1" applyAlignment="1">
      <alignment horizontal="center" vertical="top"/>
    </xf>
    <xf numFmtId="4" fontId="1" fillId="0" borderId="15" xfId="0" applyNumberFormat="1" applyFont="1" applyBorder="1" applyAlignment="1">
      <alignment horizontal="center" vertical="top"/>
    </xf>
    <xf numFmtId="0" fontId="1" fillId="0" borderId="11" xfId="0" applyFont="1" applyBorder="1" applyAlignment="1">
      <alignment horizontal="center" vertical="top" wrapText="1"/>
    </xf>
    <xf numFmtId="0" fontId="1" fillId="0" borderId="16" xfId="0" applyFont="1" applyBorder="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5" xfId="0" applyFont="1" applyBorder="1" applyAlignment="1">
      <alignment horizontal="center" vertical="top" wrapText="1"/>
    </xf>
    <xf numFmtId="4" fontId="4" fillId="0" borderId="27" xfId="0" applyNumberFormat="1" applyFont="1" applyBorder="1" applyAlignment="1">
      <alignment horizontal="center" vertical="top" wrapText="1"/>
    </xf>
    <xf numFmtId="4" fontId="4" fillId="0" borderId="14" xfId="0" applyNumberFormat="1" applyFont="1" applyBorder="1" applyAlignment="1">
      <alignment horizontal="center" vertical="top" wrapText="1"/>
    </xf>
    <xf numFmtId="4" fontId="7" fillId="35" borderId="30" xfId="0" applyNumberFormat="1" applyFont="1" applyFill="1" applyBorder="1" applyAlignment="1">
      <alignment horizontal="center" vertical="top" wrapText="1"/>
    </xf>
    <xf numFmtId="4" fontId="7" fillId="35" borderId="26" xfId="0" applyNumberFormat="1" applyFont="1" applyFill="1" applyBorder="1" applyAlignment="1">
      <alignment horizontal="center" vertical="top" wrapText="1"/>
    </xf>
    <xf numFmtId="4" fontId="7" fillId="35" borderId="31" xfId="0" applyNumberFormat="1" applyFont="1" applyFill="1" applyBorder="1" applyAlignment="1">
      <alignment horizontal="center" vertical="top" wrapText="1"/>
    </xf>
    <xf numFmtId="4" fontId="7" fillId="35" borderId="32" xfId="0" applyNumberFormat="1" applyFont="1" applyFill="1" applyBorder="1" applyAlignment="1">
      <alignment horizontal="center" vertical="top" wrapText="1"/>
    </xf>
    <xf numFmtId="4" fontId="7" fillId="35" borderId="33" xfId="0" applyNumberFormat="1" applyFont="1" applyFill="1" applyBorder="1" applyAlignment="1">
      <alignment horizontal="center" vertical="top" wrapText="1"/>
    </xf>
    <xf numFmtId="4" fontId="7" fillId="35" borderId="34" xfId="0" applyNumberFormat="1" applyFont="1" applyFill="1" applyBorder="1" applyAlignment="1">
      <alignment horizontal="center" vertical="top" wrapText="1"/>
    </xf>
    <xf numFmtId="4" fontId="3" fillId="35" borderId="30" xfId="0" applyNumberFormat="1" applyFont="1" applyFill="1" applyBorder="1" applyAlignment="1">
      <alignment horizontal="center" vertical="top" wrapText="1"/>
    </xf>
    <xf numFmtId="4" fontId="6" fillId="35" borderId="26" xfId="0" applyNumberFormat="1" applyFont="1" applyFill="1" applyBorder="1" applyAlignment="1">
      <alignment horizontal="center" vertical="top" wrapText="1"/>
    </xf>
    <xf numFmtId="4" fontId="6" fillId="35" borderId="31" xfId="0" applyNumberFormat="1" applyFont="1" applyFill="1" applyBorder="1" applyAlignment="1">
      <alignment horizontal="center" vertical="top" wrapText="1"/>
    </xf>
    <xf numFmtId="4" fontId="6" fillId="35" borderId="32" xfId="0" applyNumberFormat="1" applyFont="1" applyFill="1" applyBorder="1" applyAlignment="1">
      <alignment horizontal="center" vertical="top" wrapText="1"/>
    </xf>
    <xf numFmtId="4" fontId="6" fillId="35" borderId="33" xfId="0" applyNumberFormat="1" applyFont="1" applyFill="1" applyBorder="1" applyAlignment="1">
      <alignment horizontal="center" vertical="top" wrapText="1"/>
    </xf>
    <xf numFmtId="4" fontId="6" fillId="35" borderId="34" xfId="0" applyNumberFormat="1" applyFont="1" applyFill="1" applyBorder="1" applyAlignment="1">
      <alignment horizontal="center" vertical="top" wrapText="1"/>
    </xf>
    <xf numFmtId="0" fontId="1" fillId="0" borderId="11" xfId="0" applyFont="1" applyBorder="1" applyAlignment="1">
      <alignment horizontal="center" vertical="top"/>
    </xf>
    <xf numFmtId="0" fontId="1" fillId="0" borderId="16" xfId="0" applyFont="1" applyBorder="1" applyAlignment="1">
      <alignment horizontal="center" vertical="top"/>
    </xf>
    <xf numFmtId="0" fontId="1" fillId="0" borderId="15" xfId="0" applyFont="1" applyBorder="1" applyAlignment="1">
      <alignment horizontal="center" vertical="top"/>
    </xf>
    <xf numFmtId="0" fontId="8" fillId="33" borderId="30" xfId="0" applyFont="1" applyFill="1" applyBorder="1" applyAlignment="1">
      <alignment horizontal="center" vertical="top" wrapText="1"/>
    </xf>
    <xf numFmtId="0" fontId="8" fillId="33" borderId="26" xfId="0" applyFont="1" applyFill="1" applyBorder="1" applyAlignment="1">
      <alignment horizontal="center" vertical="top" wrapText="1"/>
    </xf>
    <xf numFmtId="0" fontId="8" fillId="33" borderId="31" xfId="0" applyFont="1" applyFill="1" applyBorder="1" applyAlignment="1">
      <alignment horizontal="center" vertical="top" wrapText="1"/>
    </xf>
    <xf numFmtId="0" fontId="8" fillId="33" borderId="32" xfId="0" applyFont="1" applyFill="1" applyBorder="1" applyAlignment="1">
      <alignment horizontal="center" vertical="top" wrapText="1"/>
    </xf>
    <xf numFmtId="0" fontId="1" fillId="33" borderId="11" xfId="0" applyFont="1" applyFill="1" applyBorder="1" applyAlignment="1">
      <alignment horizontal="center" vertical="top" wrapText="1"/>
    </xf>
    <xf numFmtId="0" fontId="1" fillId="33" borderId="16" xfId="0" applyFont="1" applyFill="1" applyBorder="1" applyAlignment="1">
      <alignment horizontal="center" vertical="top" wrapText="1"/>
    </xf>
    <xf numFmtId="0" fontId="1" fillId="33" borderId="15" xfId="0" applyFont="1" applyFill="1" applyBorder="1" applyAlignment="1">
      <alignment horizontal="center" vertical="top" wrapText="1"/>
    </xf>
  </cellXfs>
  <cellStyles count="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2:J314"/>
  <sheetViews>
    <sheetView showGridLines="0" tabSelected="1" showOutlineSymbols="0" view="pageLayout" workbookViewId="0" topLeftCell="A212">
      <selection activeCell="F231" sqref="F231"/>
    </sheetView>
  </sheetViews>
  <sheetFormatPr defaultColWidth="6.8515625" defaultRowHeight="12.75" customHeight="1"/>
  <cols>
    <col min="1" max="1" width="4.28125" style="0" customWidth="1"/>
    <col min="2" max="2" width="16.57421875" style="0" customWidth="1"/>
    <col min="3" max="3" width="25.140625" style="0" customWidth="1"/>
    <col min="4" max="4" width="12.140625" style="0" customWidth="1"/>
    <col min="5" max="5" width="11.8515625" style="0" customWidth="1"/>
    <col min="6" max="6" width="12.28125" style="0" customWidth="1"/>
    <col min="7" max="7" width="12.421875" style="0" customWidth="1"/>
    <col min="8" max="8" width="13.140625" style="0" customWidth="1"/>
    <col min="9" max="9" width="13.00390625" style="0" customWidth="1"/>
    <col min="10" max="10" width="11.140625" style="0" customWidth="1"/>
  </cols>
  <sheetData>
    <row r="2" ht="12.75" customHeight="1">
      <c r="B2" s="1" t="s">
        <v>7</v>
      </c>
    </row>
    <row r="3" ht="12.75" customHeight="1">
      <c r="B3" s="1" t="s">
        <v>8</v>
      </c>
    </row>
    <row r="4" ht="12.75" customHeight="1">
      <c r="B4" s="1" t="s">
        <v>9</v>
      </c>
    </row>
    <row r="5" ht="12.75" customHeight="1">
      <c r="B5" s="1" t="s">
        <v>10</v>
      </c>
    </row>
    <row r="6" ht="12.75" customHeight="1">
      <c r="B6" s="1" t="s">
        <v>11</v>
      </c>
    </row>
    <row r="12" spans="4:7" ht="12.75" customHeight="1">
      <c r="D12" s="157" t="s">
        <v>135</v>
      </c>
      <c r="E12" s="157"/>
      <c r="F12" s="157"/>
      <c r="G12" s="157"/>
    </row>
    <row r="13" spans="4:7" ht="12.75" customHeight="1">
      <c r="D13" s="157"/>
      <c r="E13" s="157"/>
      <c r="F13" s="157"/>
      <c r="G13" s="157"/>
    </row>
    <row r="14" spans="4:7" ht="12.75" customHeight="1">
      <c r="D14" s="157"/>
      <c r="E14" s="157"/>
      <c r="F14" s="157"/>
      <c r="G14" s="157"/>
    </row>
    <row r="15" spans="4:7" ht="12.75" customHeight="1">
      <c r="D15" s="157"/>
      <c r="E15" s="157"/>
      <c r="F15" s="157"/>
      <c r="G15" s="157"/>
    </row>
    <row r="16" spans="4:7" ht="12.75" customHeight="1">
      <c r="D16" s="157"/>
      <c r="E16" s="157"/>
      <c r="F16" s="157"/>
      <c r="G16" s="157"/>
    </row>
    <row r="17" spans="4:7" ht="12.75" customHeight="1">
      <c r="D17" s="157"/>
      <c r="E17" s="157"/>
      <c r="F17" s="157"/>
      <c r="G17" s="157"/>
    </row>
    <row r="18" spans="4:7" ht="12.75" customHeight="1">
      <c r="D18" s="157"/>
      <c r="E18" s="157"/>
      <c r="F18" s="157"/>
      <c r="G18" s="157"/>
    </row>
    <row r="23" spans="2:3" ht="12.75" customHeight="1">
      <c r="B23" s="1"/>
      <c r="C23" s="1"/>
    </row>
    <row r="26" spans="2:8" ht="12.75" customHeight="1">
      <c r="B26" s="44" t="s">
        <v>136</v>
      </c>
      <c r="C26" s="1"/>
      <c r="G26" s="1"/>
      <c r="H26" s="1"/>
    </row>
    <row r="29" spans="2:7" ht="12.75" customHeight="1">
      <c r="B29" s="44" t="s">
        <v>121</v>
      </c>
      <c r="C29" s="1"/>
      <c r="G29" t="s">
        <v>12</v>
      </c>
    </row>
    <row r="30" spans="2:8" ht="12.75" customHeight="1">
      <c r="B30" s="44" t="s">
        <v>109</v>
      </c>
      <c r="C30" s="1"/>
      <c r="G30" s="1"/>
      <c r="H30" s="1"/>
    </row>
    <row r="33" ht="12.75" customHeight="1">
      <c r="B33" s="44" t="s">
        <v>120</v>
      </c>
    </row>
    <row r="39" spans="1:10" ht="21" customHeight="1">
      <c r="A39" s="138" t="s">
        <v>137</v>
      </c>
      <c r="B39" s="138"/>
      <c r="C39" s="138"/>
      <c r="D39" s="138"/>
      <c r="E39" s="138"/>
      <c r="F39" s="138"/>
      <c r="G39" s="138"/>
      <c r="H39" s="138"/>
      <c r="I39" s="138"/>
      <c r="J39" s="10"/>
    </row>
    <row r="40" spans="1:10" ht="24" customHeight="1">
      <c r="A40" s="139" t="s">
        <v>39</v>
      </c>
      <c r="B40" s="133" t="s">
        <v>0</v>
      </c>
      <c r="C40" s="133" t="s">
        <v>125</v>
      </c>
      <c r="D40" s="89" t="s">
        <v>139</v>
      </c>
      <c r="E40" s="90"/>
      <c r="F40" s="89" t="s">
        <v>140</v>
      </c>
      <c r="G40" s="90"/>
      <c r="H40" s="127" t="s">
        <v>110</v>
      </c>
      <c r="I40" s="128"/>
      <c r="J40" s="2"/>
    </row>
    <row r="41" spans="1:10" ht="22.5" customHeight="1">
      <c r="A41" s="139"/>
      <c r="B41" s="134"/>
      <c r="C41" s="134"/>
      <c r="D41" s="4" t="s">
        <v>1</v>
      </c>
      <c r="E41" s="4" t="s">
        <v>2</v>
      </c>
      <c r="F41" s="4" t="s">
        <v>1</v>
      </c>
      <c r="G41" s="4" t="s">
        <v>2</v>
      </c>
      <c r="H41" s="129"/>
      <c r="I41" s="130"/>
      <c r="J41" s="5"/>
    </row>
    <row r="42" spans="1:9" ht="35.25" customHeight="1">
      <c r="A42" s="160" t="s">
        <v>3</v>
      </c>
      <c r="B42" s="166" t="s">
        <v>123</v>
      </c>
      <c r="C42" s="18" t="s">
        <v>40</v>
      </c>
      <c r="D42" s="140"/>
      <c r="E42" s="7">
        <v>4591000</v>
      </c>
      <c r="F42" s="140"/>
      <c r="G42" s="7">
        <v>4606346</v>
      </c>
      <c r="H42" s="100"/>
      <c r="I42" s="101"/>
    </row>
    <row r="43" spans="1:9" ht="21.75" customHeight="1">
      <c r="A43" s="161"/>
      <c r="B43" s="167"/>
      <c r="C43" s="6" t="s">
        <v>49</v>
      </c>
      <c r="D43" s="141"/>
      <c r="E43" s="15">
        <v>4591000</v>
      </c>
      <c r="F43" s="141"/>
      <c r="G43" s="15">
        <v>4606346</v>
      </c>
      <c r="H43" s="104"/>
      <c r="I43" s="105"/>
    </row>
    <row r="44" spans="1:9" ht="18" customHeight="1">
      <c r="A44" s="161"/>
      <c r="B44" s="167"/>
      <c r="C44" s="18" t="s">
        <v>15</v>
      </c>
      <c r="D44" s="7">
        <v>3559700</v>
      </c>
      <c r="E44" s="112"/>
      <c r="F44" s="7">
        <v>3551089</v>
      </c>
      <c r="G44" s="112"/>
      <c r="H44" s="100" t="s">
        <v>141</v>
      </c>
      <c r="I44" s="101"/>
    </row>
    <row r="45" spans="1:9" ht="18" customHeight="1">
      <c r="A45" s="161"/>
      <c r="B45" s="167"/>
      <c r="C45" s="6" t="s">
        <v>41</v>
      </c>
      <c r="D45" s="3">
        <v>3429000</v>
      </c>
      <c r="E45" s="113"/>
      <c r="F45" s="3">
        <v>3411623</v>
      </c>
      <c r="G45" s="113"/>
      <c r="H45" s="102"/>
      <c r="I45" s="103"/>
    </row>
    <row r="46" spans="1:9" ht="18" customHeight="1">
      <c r="A46" s="161"/>
      <c r="B46" s="167"/>
      <c r="C46" s="6" t="s">
        <v>42</v>
      </c>
      <c r="D46" s="3">
        <v>14200</v>
      </c>
      <c r="E46" s="113"/>
      <c r="F46" s="3">
        <v>19517</v>
      </c>
      <c r="G46" s="113"/>
      <c r="H46" s="102"/>
      <c r="I46" s="103"/>
    </row>
    <row r="47" spans="1:9" ht="18" customHeight="1">
      <c r="A47" s="161"/>
      <c r="B47" s="167"/>
      <c r="C47" s="6" t="s">
        <v>43</v>
      </c>
      <c r="D47" s="3">
        <v>116500</v>
      </c>
      <c r="E47" s="113"/>
      <c r="F47" s="3">
        <v>119949</v>
      </c>
      <c r="G47" s="113"/>
      <c r="H47" s="102"/>
      <c r="I47" s="103"/>
    </row>
    <row r="48" spans="1:9" ht="24" customHeight="1">
      <c r="A48" s="161"/>
      <c r="B48" s="167"/>
      <c r="C48" s="18" t="s">
        <v>16</v>
      </c>
      <c r="D48" s="7">
        <v>145000</v>
      </c>
      <c r="E48" s="113"/>
      <c r="F48" s="7">
        <v>178424</v>
      </c>
      <c r="G48" s="113"/>
      <c r="H48" s="102"/>
      <c r="I48" s="103"/>
    </row>
    <row r="49" spans="1:9" ht="17.25" customHeight="1">
      <c r="A49" s="161"/>
      <c r="B49" s="167"/>
      <c r="C49" s="6" t="s">
        <v>44</v>
      </c>
      <c r="D49" s="19">
        <v>145000</v>
      </c>
      <c r="E49" s="113"/>
      <c r="F49" s="19">
        <v>178424</v>
      </c>
      <c r="G49" s="113"/>
      <c r="H49" s="102"/>
      <c r="I49" s="103"/>
    </row>
    <row r="50" spans="1:9" ht="17.25" customHeight="1">
      <c r="A50" s="161"/>
      <c r="B50" s="167"/>
      <c r="C50" s="18" t="s">
        <v>17</v>
      </c>
      <c r="D50" s="7">
        <v>611000</v>
      </c>
      <c r="E50" s="113"/>
      <c r="F50" s="7">
        <v>602606</v>
      </c>
      <c r="G50" s="113"/>
      <c r="H50" s="102"/>
      <c r="I50" s="103"/>
    </row>
    <row r="51" spans="1:9" ht="17.25" customHeight="1">
      <c r="A51" s="161"/>
      <c r="B51" s="167"/>
      <c r="C51" s="6" t="s">
        <v>45</v>
      </c>
      <c r="D51" s="3">
        <v>555000</v>
      </c>
      <c r="E51" s="113"/>
      <c r="F51" s="3">
        <v>543046</v>
      </c>
      <c r="G51" s="113"/>
      <c r="H51" s="102"/>
      <c r="I51" s="103"/>
    </row>
    <row r="52" spans="1:9" ht="17.25" customHeight="1">
      <c r="A52" s="161"/>
      <c r="B52" s="167"/>
      <c r="C52" s="6" t="s">
        <v>46</v>
      </c>
      <c r="D52" s="3">
        <v>56000</v>
      </c>
      <c r="E52" s="113"/>
      <c r="F52" s="3">
        <v>59560</v>
      </c>
      <c r="G52" s="113"/>
      <c r="H52" s="102"/>
      <c r="I52" s="103"/>
    </row>
    <row r="53" spans="1:9" ht="17.25" customHeight="1">
      <c r="A53" s="161"/>
      <c r="B53" s="167"/>
      <c r="C53" s="18" t="s">
        <v>18</v>
      </c>
      <c r="D53" s="7">
        <v>264000</v>
      </c>
      <c r="E53" s="113"/>
      <c r="F53" s="7">
        <v>262480</v>
      </c>
      <c r="G53" s="113"/>
      <c r="H53" s="102"/>
      <c r="I53" s="103"/>
    </row>
    <row r="54" spans="1:9" ht="17.25" customHeight="1">
      <c r="A54" s="161"/>
      <c r="B54" s="167"/>
      <c r="C54" s="6" t="s">
        <v>47</v>
      </c>
      <c r="D54" s="19">
        <v>264000</v>
      </c>
      <c r="E54" s="113"/>
      <c r="F54" s="19">
        <v>262480</v>
      </c>
      <c r="G54" s="113"/>
      <c r="H54" s="102"/>
      <c r="I54" s="103"/>
    </row>
    <row r="55" spans="1:9" ht="17.25" customHeight="1">
      <c r="A55" s="161"/>
      <c r="B55" s="167"/>
      <c r="C55" s="18" t="s">
        <v>48</v>
      </c>
      <c r="D55" s="7">
        <v>11300</v>
      </c>
      <c r="E55" s="113"/>
      <c r="F55" s="7">
        <v>11747</v>
      </c>
      <c r="G55" s="113"/>
      <c r="H55" s="102"/>
      <c r="I55" s="103"/>
    </row>
    <row r="56" spans="1:9" ht="17.25" customHeight="1">
      <c r="A56" s="162"/>
      <c r="B56" s="168"/>
      <c r="C56" s="6" t="s">
        <v>107</v>
      </c>
      <c r="D56" s="3">
        <v>11300</v>
      </c>
      <c r="E56" s="114"/>
      <c r="F56" s="3">
        <v>11747</v>
      </c>
      <c r="G56" s="114"/>
      <c r="H56" s="104"/>
      <c r="I56" s="105"/>
    </row>
    <row r="57" spans="1:9" ht="29.25" customHeight="1">
      <c r="A57" s="145" t="s">
        <v>124</v>
      </c>
      <c r="B57" s="146"/>
      <c r="C57" s="147"/>
      <c r="D57" s="7">
        <f>SUM(D44+D48+D50+D53+D55)</f>
        <v>4591000</v>
      </c>
      <c r="E57" s="7">
        <f>SUM(E42)</f>
        <v>4591000</v>
      </c>
      <c r="F57" s="7">
        <f>SUM(F44+F48+F50+F53+F55)</f>
        <v>4606346</v>
      </c>
      <c r="G57" s="7">
        <f>SUM(G42)</f>
        <v>4606346</v>
      </c>
      <c r="H57" s="171"/>
      <c r="I57" s="172"/>
    </row>
    <row r="58" spans="1:9" ht="29.25" customHeight="1">
      <c r="A58" s="23"/>
      <c r="B58" s="23"/>
      <c r="C58" s="23"/>
      <c r="D58" s="24"/>
      <c r="E58" s="24"/>
      <c r="F58" s="25"/>
      <c r="G58" s="24"/>
      <c r="H58" s="25"/>
      <c r="I58" s="24"/>
    </row>
    <row r="59" spans="1:9" ht="29.25" customHeight="1">
      <c r="A59" s="23"/>
      <c r="B59" s="23"/>
      <c r="C59" s="23"/>
      <c r="D59" s="24"/>
      <c r="E59" s="24"/>
      <c r="F59" s="25"/>
      <c r="G59" s="24"/>
      <c r="H59" s="25"/>
      <c r="I59" s="24"/>
    </row>
    <row r="60" spans="1:9" ht="29.25" customHeight="1">
      <c r="A60" s="23"/>
      <c r="B60" s="23"/>
      <c r="C60" s="23"/>
      <c r="D60" s="24"/>
      <c r="E60" s="24"/>
      <c r="F60" s="25"/>
      <c r="G60" s="24"/>
      <c r="H60" s="25"/>
      <c r="I60" s="24"/>
    </row>
    <row r="61" spans="1:9" ht="18" customHeight="1">
      <c r="A61" s="23"/>
      <c r="B61" s="23"/>
      <c r="C61" s="23"/>
      <c r="D61" s="24"/>
      <c r="E61" s="24"/>
      <c r="F61" s="25"/>
      <c r="G61" s="24"/>
      <c r="H61" s="25"/>
      <c r="I61" s="24"/>
    </row>
    <row r="62" spans="1:10" ht="21" customHeight="1">
      <c r="A62" s="138" t="s">
        <v>137</v>
      </c>
      <c r="B62" s="138"/>
      <c r="C62" s="138"/>
      <c r="D62" s="138"/>
      <c r="E62" s="138"/>
      <c r="F62" s="138"/>
      <c r="G62" s="138"/>
      <c r="H62" s="138"/>
      <c r="I62" s="138"/>
      <c r="J62" s="10"/>
    </row>
    <row r="63" spans="1:10" ht="24" customHeight="1">
      <c r="A63" s="139" t="s">
        <v>39</v>
      </c>
      <c r="B63" s="133" t="s">
        <v>0</v>
      </c>
      <c r="C63" s="133" t="s">
        <v>114</v>
      </c>
      <c r="D63" s="89" t="s">
        <v>139</v>
      </c>
      <c r="E63" s="90"/>
      <c r="F63" s="89" t="s">
        <v>140</v>
      </c>
      <c r="G63" s="90"/>
      <c r="H63" s="127" t="s">
        <v>110</v>
      </c>
      <c r="I63" s="128"/>
      <c r="J63" s="2"/>
    </row>
    <row r="64" spans="1:10" ht="22.5" customHeight="1">
      <c r="A64" s="139"/>
      <c r="B64" s="134"/>
      <c r="C64" s="134"/>
      <c r="D64" s="4" t="s">
        <v>1</v>
      </c>
      <c r="E64" s="4" t="s">
        <v>2</v>
      </c>
      <c r="F64" s="4" t="s">
        <v>1</v>
      </c>
      <c r="G64" s="4" t="s">
        <v>2</v>
      </c>
      <c r="H64" s="129"/>
      <c r="I64" s="130"/>
      <c r="J64" s="5"/>
    </row>
    <row r="65" spans="1:9" ht="23.25" customHeight="1">
      <c r="A65" s="30" t="s">
        <v>4</v>
      </c>
      <c r="B65" s="166" t="s">
        <v>59</v>
      </c>
      <c r="C65" s="18" t="s">
        <v>50</v>
      </c>
      <c r="D65" s="112"/>
      <c r="E65" s="7">
        <v>300</v>
      </c>
      <c r="F65" s="115"/>
      <c r="G65" s="7">
        <v>161</v>
      </c>
      <c r="H65" s="100" t="s">
        <v>142</v>
      </c>
      <c r="I65" s="101"/>
    </row>
    <row r="66" spans="1:9" ht="23.25" customHeight="1">
      <c r="A66" s="31"/>
      <c r="B66" s="169"/>
      <c r="C66" s="6" t="s">
        <v>51</v>
      </c>
      <c r="D66" s="113"/>
      <c r="E66" s="19">
        <v>300</v>
      </c>
      <c r="F66" s="116"/>
      <c r="G66" s="19">
        <v>161</v>
      </c>
      <c r="H66" s="102"/>
      <c r="I66" s="103"/>
    </row>
    <row r="67" spans="1:9" ht="23.25" customHeight="1">
      <c r="A67" s="31"/>
      <c r="B67" s="169"/>
      <c r="C67" s="18" t="s">
        <v>19</v>
      </c>
      <c r="D67" s="113"/>
      <c r="E67" s="7">
        <v>340000</v>
      </c>
      <c r="F67" s="116"/>
      <c r="G67" s="67">
        <v>310200</v>
      </c>
      <c r="H67" s="102"/>
      <c r="I67" s="103"/>
    </row>
    <row r="68" spans="1:9" ht="23.25" customHeight="1">
      <c r="A68" s="31"/>
      <c r="B68" s="169"/>
      <c r="C68" s="6" t="s">
        <v>52</v>
      </c>
      <c r="D68" s="113"/>
      <c r="E68" s="19">
        <v>340000</v>
      </c>
      <c r="F68" s="116"/>
      <c r="G68" s="68">
        <v>310200</v>
      </c>
      <c r="H68" s="102"/>
      <c r="I68" s="103"/>
    </row>
    <row r="69" spans="1:9" ht="22.5" customHeight="1">
      <c r="A69" s="31"/>
      <c r="B69" s="169"/>
      <c r="C69" s="18" t="s">
        <v>20</v>
      </c>
      <c r="D69" s="113"/>
      <c r="E69" s="7">
        <v>2000</v>
      </c>
      <c r="F69" s="116"/>
      <c r="G69" s="7">
        <v>2120</v>
      </c>
      <c r="H69" s="102"/>
      <c r="I69" s="103"/>
    </row>
    <row r="70" spans="1:9" ht="22.5" customHeight="1">
      <c r="A70" s="31"/>
      <c r="B70" s="169"/>
      <c r="C70" s="6" t="s">
        <v>53</v>
      </c>
      <c r="D70" s="113"/>
      <c r="E70" s="19">
        <v>2000</v>
      </c>
      <c r="F70" s="116"/>
      <c r="G70" s="19">
        <v>2120</v>
      </c>
      <c r="H70" s="102"/>
      <c r="I70" s="103"/>
    </row>
    <row r="71" spans="1:9" ht="19.5" customHeight="1">
      <c r="A71" s="31"/>
      <c r="B71" s="169"/>
      <c r="C71" s="18" t="s">
        <v>21</v>
      </c>
      <c r="D71" s="113"/>
      <c r="E71" s="7">
        <v>15000</v>
      </c>
      <c r="F71" s="116"/>
      <c r="G71" s="7">
        <v>27367</v>
      </c>
      <c r="H71" s="102"/>
      <c r="I71" s="103"/>
    </row>
    <row r="72" spans="1:9" ht="16.5" customHeight="1">
      <c r="A72" s="31"/>
      <c r="B72" s="169"/>
      <c r="C72" s="6" t="s">
        <v>54</v>
      </c>
      <c r="D72" s="113"/>
      <c r="E72" s="19">
        <v>5000</v>
      </c>
      <c r="F72" s="116"/>
      <c r="G72" s="19">
        <v>1315</v>
      </c>
      <c r="H72" s="102"/>
      <c r="I72" s="103"/>
    </row>
    <row r="73" spans="1:9" ht="15.75" customHeight="1">
      <c r="A73" s="31"/>
      <c r="B73" s="169"/>
      <c r="C73" s="6" t="s">
        <v>55</v>
      </c>
      <c r="D73" s="113"/>
      <c r="E73" s="19">
        <v>10000</v>
      </c>
      <c r="F73" s="116"/>
      <c r="G73" s="19">
        <v>26052</v>
      </c>
      <c r="H73" s="102"/>
      <c r="I73" s="103"/>
    </row>
    <row r="74" spans="1:9" ht="18" customHeight="1">
      <c r="A74" s="31"/>
      <c r="B74" s="169"/>
      <c r="C74" s="18" t="s">
        <v>56</v>
      </c>
      <c r="D74" s="113"/>
      <c r="E74" s="7">
        <v>0</v>
      </c>
      <c r="F74" s="116"/>
      <c r="G74" s="7">
        <v>0</v>
      </c>
      <c r="H74" s="102"/>
      <c r="I74" s="103"/>
    </row>
    <row r="75" spans="1:9" ht="16.5" customHeight="1">
      <c r="A75" s="31"/>
      <c r="B75" s="169"/>
      <c r="C75" s="6" t="s">
        <v>57</v>
      </c>
      <c r="D75" s="113"/>
      <c r="E75" s="19">
        <v>0</v>
      </c>
      <c r="F75" s="116"/>
      <c r="G75" s="19">
        <v>0</v>
      </c>
      <c r="H75" s="102"/>
      <c r="I75" s="103"/>
    </row>
    <row r="76" spans="1:9" ht="21" customHeight="1">
      <c r="A76" s="31"/>
      <c r="B76" s="169"/>
      <c r="C76" s="18" t="s">
        <v>34</v>
      </c>
      <c r="D76" s="113"/>
      <c r="E76" s="7">
        <v>20000</v>
      </c>
      <c r="F76" s="116"/>
      <c r="G76" s="67">
        <v>21300</v>
      </c>
      <c r="H76" s="102"/>
      <c r="I76" s="103"/>
    </row>
    <row r="77" spans="1:9" ht="19.5" customHeight="1">
      <c r="A77" s="31"/>
      <c r="B77" s="169"/>
      <c r="C77" s="6" t="s">
        <v>58</v>
      </c>
      <c r="D77" s="114"/>
      <c r="E77" s="19">
        <v>20000</v>
      </c>
      <c r="F77" s="117"/>
      <c r="G77" s="68">
        <v>21300</v>
      </c>
      <c r="H77" s="104"/>
      <c r="I77" s="105"/>
    </row>
    <row r="78" spans="1:9" ht="16.5" customHeight="1">
      <c r="A78" s="31"/>
      <c r="B78" s="169"/>
      <c r="C78" s="18" t="s">
        <v>115</v>
      </c>
      <c r="D78" s="9">
        <v>0</v>
      </c>
      <c r="E78" s="163"/>
      <c r="F78" s="9">
        <v>7486</v>
      </c>
      <c r="G78" s="163"/>
      <c r="H78" s="173" t="s">
        <v>144</v>
      </c>
      <c r="I78" s="174"/>
    </row>
    <row r="79" spans="1:9" ht="16.5" customHeight="1">
      <c r="A79" s="31"/>
      <c r="B79" s="169"/>
      <c r="C79" s="33" t="s">
        <v>79</v>
      </c>
      <c r="D79" s="54">
        <v>0</v>
      </c>
      <c r="E79" s="164"/>
      <c r="F79" s="55">
        <v>7486</v>
      </c>
      <c r="G79" s="164"/>
      <c r="H79" s="175"/>
      <c r="I79" s="176"/>
    </row>
    <row r="80" spans="1:9" ht="21.75" customHeight="1">
      <c r="A80" s="31"/>
      <c r="B80" s="169"/>
      <c r="C80" s="18" t="s">
        <v>23</v>
      </c>
      <c r="D80" s="7">
        <v>237400</v>
      </c>
      <c r="E80" s="164"/>
      <c r="F80" s="67">
        <v>217342</v>
      </c>
      <c r="G80" s="164"/>
      <c r="H80" s="175"/>
      <c r="I80" s="176"/>
    </row>
    <row r="81" spans="1:9" ht="22.5" customHeight="1">
      <c r="A81" s="31"/>
      <c r="B81" s="169"/>
      <c r="C81" s="6" t="s">
        <v>61</v>
      </c>
      <c r="D81" s="19">
        <v>26500</v>
      </c>
      <c r="E81" s="164"/>
      <c r="F81" s="19">
        <v>37592</v>
      </c>
      <c r="G81" s="164"/>
      <c r="H81" s="175"/>
      <c r="I81" s="176"/>
    </row>
    <row r="82" spans="1:9" ht="18" customHeight="1">
      <c r="A82" s="31"/>
      <c r="B82" s="169"/>
      <c r="C82" s="6" t="s">
        <v>62</v>
      </c>
      <c r="D82" s="19">
        <v>208500</v>
      </c>
      <c r="E82" s="164"/>
      <c r="F82" s="68">
        <v>178500</v>
      </c>
      <c r="G82" s="164"/>
      <c r="H82" s="175"/>
      <c r="I82" s="176"/>
    </row>
    <row r="83" spans="1:9" ht="20.25" customHeight="1">
      <c r="A83" s="31"/>
      <c r="B83" s="169"/>
      <c r="C83" s="6" t="s">
        <v>63</v>
      </c>
      <c r="D83" s="19">
        <v>2400</v>
      </c>
      <c r="E83" s="164"/>
      <c r="F83" s="19">
        <v>1250</v>
      </c>
      <c r="G83" s="164"/>
      <c r="H83" s="175"/>
      <c r="I83" s="176"/>
    </row>
    <row r="84" spans="1:9" ht="14.25" customHeight="1">
      <c r="A84" s="31"/>
      <c r="B84" s="169"/>
      <c r="C84" s="18" t="s">
        <v>24</v>
      </c>
      <c r="D84" s="7">
        <v>69600</v>
      </c>
      <c r="E84" s="164"/>
      <c r="F84" s="7">
        <v>60715</v>
      </c>
      <c r="G84" s="164"/>
      <c r="H84" s="175"/>
      <c r="I84" s="176"/>
    </row>
    <row r="85" spans="1:9" ht="18" customHeight="1">
      <c r="A85" s="31"/>
      <c r="B85" s="169"/>
      <c r="C85" s="6" t="s">
        <v>64</v>
      </c>
      <c r="D85" s="19">
        <v>4000</v>
      </c>
      <c r="E85" s="164"/>
      <c r="F85" s="19">
        <v>7626</v>
      </c>
      <c r="G85" s="164"/>
      <c r="H85" s="175"/>
      <c r="I85" s="176"/>
    </row>
    <row r="86" spans="1:9" ht="16.5" customHeight="1">
      <c r="A86" s="32"/>
      <c r="B86" s="170"/>
      <c r="C86" s="6" t="s">
        <v>65</v>
      </c>
      <c r="D86" s="19">
        <v>65600</v>
      </c>
      <c r="E86" s="165"/>
      <c r="F86" s="19">
        <v>53089</v>
      </c>
      <c r="G86" s="165"/>
      <c r="H86" s="177"/>
      <c r="I86" s="178"/>
    </row>
    <row r="87" spans="1:9" ht="23.25" customHeight="1">
      <c r="A87" s="185" t="s">
        <v>4</v>
      </c>
      <c r="B87" s="166" t="s">
        <v>59</v>
      </c>
      <c r="C87" s="18" t="s">
        <v>25</v>
      </c>
      <c r="D87" s="7">
        <v>17500</v>
      </c>
      <c r="E87" s="27"/>
      <c r="F87" s="7">
        <v>15320</v>
      </c>
      <c r="G87" s="20"/>
      <c r="H87" s="179" t="s">
        <v>131</v>
      </c>
      <c r="I87" s="180"/>
    </row>
    <row r="88" spans="1:9" ht="15" customHeight="1">
      <c r="A88" s="186"/>
      <c r="B88" s="169"/>
      <c r="C88" s="6" t="s">
        <v>66</v>
      </c>
      <c r="D88" s="19">
        <v>4500</v>
      </c>
      <c r="E88" s="28"/>
      <c r="F88" s="19">
        <v>4540</v>
      </c>
      <c r="G88" s="22"/>
      <c r="H88" s="181"/>
      <c r="I88" s="182"/>
    </row>
    <row r="89" spans="1:9" ht="17.25" customHeight="1">
      <c r="A89" s="186"/>
      <c r="B89" s="169"/>
      <c r="C89" s="6" t="s">
        <v>67</v>
      </c>
      <c r="D89" s="19">
        <v>3000</v>
      </c>
      <c r="E89" s="28"/>
      <c r="F89" s="19">
        <v>3102</v>
      </c>
      <c r="G89" s="22"/>
      <c r="H89" s="181"/>
      <c r="I89" s="182"/>
    </row>
    <row r="90" spans="1:9" ht="16.5" customHeight="1">
      <c r="A90" s="186"/>
      <c r="B90" s="169"/>
      <c r="C90" s="6" t="s">
        <v>68</v>
      </c>
      <c r="D90" s="19">
        <v>10000</v>
      </c>
      <c r="E90" s="29"/>
      <c r="F90" s="19">
        <v>7678</v>
      </c>
      <c r="G90" s="21"/>
      <c r="H90" s="183"/>
      <c r="I90" s="184"/>
    </row>
    <row r="91" spans="1:9" ht="20.25" customHeight="1">
      <c r="A91" s="186"/>
      <c r="B91" s="169"/>
      <c r="C91" s="18" t="s">
        <v>26</v>
      </c>
      <c r="D91" s="7">
        <v>300</v>
      </c>
      <c r="E91" s="27"/>
      <c r="F91" s="67">
        <v>1447</v>
      </c>
      <c r="G91" s="20"/>
      <c r="H91" s="179" t="s">
        <v>165</v>
      </c>
      <c r="I91" s="180"/>
    </row>
    <row r="92" spans="1:9" ht="24.75" customHeight="1">
      <c r="A92" s="186"/>
      <c r="B92" s="169"/>
      <c r="C92" s="6" t="s">
        <v>69</v>
      </c>
      <c r="D92" s="19">
        <v>300</v>
      </c>
      <c r="E92" s="28"/>
      <c r="F92" s="68">
        <v>1447</v>
      </c>
      <c r="G92" s="22"/>
      <c r="H92" s="181"/>
      <c r="I92" s="182"/>
    </row>
    <row r="93" spans="1:9" ht="20.25" customHeight="1">
      <c r="A93" s="186"/>
      <c r="B93" s="169"/>
      <c r="C93" s="18" t="s">
        <v>33</v>
      </c>
      <c r="D93" s="7">
        <v>0</v>
      </c>
      <c r="E93" s="28"/>
      <c r="F93" s="7">
        <v>1847</v>
      </c>
      <c r="G93" s="22"/>
      <c r="H93" s="181"/>
      <c r="I93" s="182"/>
    </row>
    <row r="94" spans="1:9" ht="20.25" customHeight="1">
      <c r="A94" s="186"/>
      <c r="B94" s="169"/>
      <c r="C94" s="6" t="s">
        <v>70</v>
      </c>
      <c r="D94" s="19">
        <v>0</v>
      </c>
      <c r="E94" s="28"/>
      <c r="F94" s="19">
        <v>1847</v>
      </c>
      <c r="G94" s="22"/>
      <c r="H94" s="181"/>
      <c r="I94" s="182"/>
    </row>
    <row r="95" spans="1:9" ht="20.25" customHeight="1">
      <c r="A95" s="186"/>
      <c r="B95" s="169"/>
      <c r="C95" s="18" t="s">
        <v>27</v>
      </c>
      <c r="D95" s="7">
        <v>48000</v>
      </c>
      <c r="E95" s="28"/>
      <c r="F95" s="7">
        <v>35788</v>
      </c>
      <c r="G95" s="22"/>
      <c r="H95" s="181"/>
      <c r="I95" s="182"/>
    </row>
    <row r="96" spans="1:9" ht="20.25" customHeight="1">
      <c r="A96" s="186"/>
      <c r="B96" s="169"/>
      <c r="C96" s="6" t="s">
        <v>71</v>
      </c>
      <c r="D96" s="19">
        <v>40000</v>
      </c>
      <c r="E96" s="28"/>
      <c r="F96" s="19">
        <v>29378</v>
      </c>
      <c r="G96" s="22"/>
      <c r="H96" s="181"/>
      <c r="I96" s="182"/>
    </row>
    <row r="97" spans="1:9" ht="20.25" customHeight="1">
      <c r="A97" s="186"/>
      <c r="B97" s="169"/>
      <c r="C97" s="6" t="s">
        <v>97</v>
      </c>
      <c r="D97" s="19">
        <v>0</v>
      </c>
      <c r="E97" s="28"/>
      <c r="F97" s="19">
        <v>0</v>
      </c>
      <c r="G97" s="22"/>
      <c r="H97" s="181"/>
      <c r="I97" s="182"/>
    </row>
    <row r="98" spans="1:9" ht="20.25" customHeight="1">
      <c r="A98" s="186"/>
      <c r="B98" s="169"/>
      <c r="C98" s="6" t="s">
        <v>72</v>
      </c>
      <c r="D98" s="19">
        <v>3000</v>
      </c>
      <c r="E98" s="28"/>
      <c r="F98" s="19">
        <v>0</v>
      </c>
      <c r="G98" s="22"/>
      <c r="H98" s="181"/>
      <c r="I98" s="182"/>
    </row>
    <row r="99" spans="1:9" ht="20.25" customHeight="1">
      <c r="A99" s="186"/>
      <c r="B99" s="169"/>
      <c r="C99" s="6" t="s">
        <v>116</v>
      </c>
      <c r="D99" s="19">
        <v>0</v>
      </c>
      <c r="E99" s="28"/>
      <c r="F99" s="19">
        <v>0</v>
      </c>
      <c r="G99" s="22"/>
      <c r="H99" s="181"/>
      <c r="I99" s="182"/>
    </row>
    <row r="100" spans="1:9" ht="20.25" customHeight="1">
      <c r="A100" s="186"/>
      <c r="B100" s="169"/>
      <c r="C100" s="6" t="s">
        <v>98</v>
      </c>
      <c r="D100" s="19">
        <v>0</v>
      </c>
      <c r="E100" s="28"/>
      <c r="F100" s="19">
        <v>3512</v>
      </c>
      <c r="G100" s="22"/>
      <c r="H100" s="181"/>
      <c r="I100" s="182"/>
    </row>
    <row r="101" spans="1:9" ht="20.25" customHeight="1">
      <c r="A101" s="186"/>
      <c r="B101" s="169"/>
      <c r="C101" s="6" t="s">
        <v>73</v>
      </c>
      <c r="D101" s="19">
        <v>5000</v>
      </c>
      <c r="E101" s="28"/>
      <c r="F101" s="19">
        <v>2722</v>
      </c>
      <c r="G101" s="22"/>
      <c r="H101" s="181"/>
      <c r="I101" s="182"/>
    </row>
    <row r="102" spans="1:9" ht="20.25" customHeight="1">
      <c r="A102" s="186"/>
      <c r="B102" s="169"/>
      <c r="C102" s="6" t="s">
        <v>127</v>
      </c>
      <c r="D102" s="19">
        <v>0</v>
      </c>
      <c r="E102" s="28"/>
      <c r="F102" s="19">
        <v>0</v>
      </c>
      <c r="G102" s="22"/>
      <c r="H102" s="181"/>
      <c r="I102" s="182"/>
    </row>
    <row r="103" spans="1:9" ht="20.25" customHeight="1">
      <c r="A103" s="186"/>
      <c r="B103" s="169"/>
      <c r="C103" s="18" t="s">
        <v>130</v>
      </c>
      <c r="D103" s="7">
        <v>4500</v>
      </c>
      <c r="E103" s="28"/>
      <c r="F103" s="7">
        <v>4629</v>
      </c>
      <c r="G103" s="22"/>
      <c r="H103" s="181"/>
      <c r="I103" s="182"/>
    </row>
    <row r="104" spans="1:9" ht="20.25" customHeight="1">
      <c r="A104" s="186"/>
      <c r="B104" s="169"/>
      <c r="C104" s="6" t="s">
        <v>74</v>
      </c>
      <c r="D104" s="19">
        <v>4500</v>
      </c>
      <c r="E104" s="28"/>
      <c r="F104" s="19">
        <v>4629</v>
      </c>
      <c r="G104" s="22"/>
      <c r="H104" s="181"/>
      <c r="I104" s="182"/>
    </row>
    <row r="105" spans="1:9" ht="31.5" customHeight="1">
      <c r="A105" s="186"/>
      <c r="B105" s="169"/>
      <c r="C105" s="6" t="s">
        <v>129</v>
      </c>
      <c r="D105" s="19">
        <v>0</v>
      </c>
      <c r="E105" s="29"/>
      <c r="F105" s="19">
        <v>0</v>
      </c>
      <c r="G105" s="21"/>
      <c r="H105" s="183"/>
      <c r="I105" s="184"/>
    </row>
    <row r="106" spans="1:9" ht="54" customHeight="1">
      <c r="A106" s="187"/>
      <c r="B106" s="170"/>
      <c r="C106" s="18" t="s">
        <v>143</v>
      </c>
      <c r="D106" s="72"/>
      <c r="E106" s="29"/>
      <c r="F106" s="73">
        <v>16574</v>
      </c>
      <c r="G106" s="21"/>
      <c r="H106" s="131" t="s">
        <v>145</v>
      </c>
      <c r="I106" s="132"/>
    </row>
    <row r="107" spans="1:9" ht="53.25" customHeight="1">
      <c r="A107" s="142" t="s">
        <v>75</v>
      </c>
      <c r="B107" s="143"/>
      <c r="C107" s="144"/>
      <c r="D107" s="8">
        <f>SUM(D78+D80+D84+D87+D91+D93+D95+D103)</f>
        <v>377300</v>
      </c>
      <c r="E107" s="7">
        <f>SUM(E65+E67+E69+E71+E74+E77)</f>
        <v>377300</v>
      </c>
      <c r="F107" s="8">
        <f>SUM(F78+F80+F84+F87+F91+F93+F95+F103+F106)</f>
        <v>361148</v>
      </c>
      <c r="G107" s="7">
        <f>SUM(G65+G67+G69+G71+G7+G76)</f>
        <v>361148</v>
      </c>
      <c r="H107" s="131"/>
      <c r="I107" s="132"/>
    </row>
    <row r="108" spans="1:10" ht="21" customHeight="1">
      <c r="A108" s="138" t="s">
        <v>137</v>
      </c>
      <c r="B108" s="138"/>
      <c r="C108" s="138"/>
      <c r="D108" s="138"/>
      <c r="E108" s="138"/>
      <c r="F108" s="138"/>
      <c r="G108" s="138"/>
      <c r="H108" s="138"/>
      <c r="I108" s="138"/>
      <c r="J108" s="10"/>
    </row>
    <row r="109" spans="1:10" ht="24" customHeight="1">
      <c r="A109" s="139" t="s">
        <v>39</v>
      </c>
      <c r="B109" s="133" t="s">
        <v>0</v>
      </c>
      <c r="C109" s="133" t="s">
        <v>114</v>
      </c>
      <c r="D109" s="89" t="s">
        <v>139</v>
      </c>
      <c r="E109" s="90"/>
      <c r="F109" s="89" t="s">
        <v>140</v>
      </c>
      <c r="G109" s="90"/>
      <c r="H109" s="127" t="s">
        <v>110</v>
      </c>
      <c r="I109" s="128"/>
      <c r="J109" s="2"/>
    </row>
    <row r="110" spans="1:10" ht="22.5" customHeight="1">
      <c r="A110" s="139"/>
      <c r="B110" s="134"/>
      <c r="C110" s="134"/>
      <c r="D110" s="79" t="s">
        <v>1</v>
      </c>
      <c r="E110" s="4" t="s">
        <v>2</v>
      </c>
      <c r="F110" s="79" t="s">
        <v>1</v>
      </c>
      <c r="G110" s="4" t="s">
        <v>2</v>
      </c>
      <c r="H110" s="129"/>
      <c r="I110" s="130"/>
      <c r="J110" s="5"/>
    </row>
    <row r="111" spans="1:10" ht="25.5" customHeight="1">
      <c r="A111" s="78" t="s">
        <v>5</v>
      </c>
      <c r="B111" s="192" t="s">
        <v>60</v>
      </c>
      <c r="C111" s="82" t="s">
        <v>151</v>
      </c>
      <c r="D111" s="81"/>
      <c r="E111" s="37">
        <v>0</v>
      </c>
      <c r="F111" s="81"/>
      <c r="G111" s="37">
        <v>30066</v>
      </c>
      <c r="H111" s="188" t="s">
        <v>149</v>
      </c>
      <c r="I111" s="189"/>
      <c r="J111" s="5"/>
    </row>
    <row r="112" spans="1:10" ht="21.75" customHeight="1">
      <c r="A112" s="80"/>
      <c r="B112" s="193"/>
      <c r="C112" s="83" t="s">
        <v>146</v>
      </c>
      <c r="D112" s="81"/>
      <c r="E112" s="38">
        <v>0</v>
      </c>
      <c r="F112" s="81"/>
      <c r="G112" s="38">
        <v>30066</v>
      </c>
      <c r="H112" s="190"/>
      <c r="I112" s="191"/>
      <c r="J112" s="5"/>
    </row>
    <row r="113" spans="1:9" ht="21" customHeight="1">
      <c r="A113" s="31"/>
      <c r="B113" s="193"/>
      <c r="C113" s="39" t="s">
        <v>117</v>
      </c>
      <c r="D113" s="125"/>
      <c r="E113" s="20">
        <v>1466902</v>
      </c>
      <c r="F113" s="125"/>
      <c r="G113" s="20">
        <v>456682</v>
      </c>
      <c r="H113" s="190"/>
      <c r="I113" s="191"/>
    </row>
    <row r="114" spans="1:9" ht="12" customHeight="1">
      <c r="A114" s="31"/>
      <c r="B114" s="193"/>
      <c r="C114" s="6" t="s">
        <v>119</v>
      </c>
      <c r="D114" s="125"/>
      <c r="E114" s="40">
        <v>326902</v>
      </c>
      <c r="F114" s="125"/>
      <c r="G114" s="69">
        <v>456682</v>
      </c>
      <c r="H114" s="190"/>
      <c r="I114" s="191"/>
    </row>
    <row r="115" spans="1:9" ht="12" customHeight="1">
      <c r="A115" s="31"/>
      <c r="B115" s="193"/>
      <c r="C115" s="6" t="s">
        <v>132</v>
      </c>
      <c r="D115" s="125"/>
      <c r="E115" s="56">
        <v>1140000</v>
      </c>
      <c r="F115" s="125"/>
      <c r="G115" s="56">
        <v>0</v>
      </c>
      <c r="H115" s="190"/>
      <c r="I115" s="191"/>
    </row>
    <row r="116" spans="1:9" ht="13.5" customHeight="1">
      <c r="A116" s="31"/>
      <c r="B116" s="193"/>
      <c r="C116" s="18" t="s">
        <v>56</v>
      </c>
      <c r="D116" s="125"/>
      <c r="E116" s="20">
        <v>0</v>
      </c>
      <c r="F116" s="125"/>
      <c r="G116" s="20">
        <v>350</v>
      </c>
      <c r="H116" s="190"/>
      <c r="I116" s="191"/>
    </row>
    <row r="117" spans="1:9" ht="13.5" customHeight="1">
      <c r="A117" s="31"/>
      <c r="B117" s="193"/>
      <c r="C117" s="6" t="s">
        <v>57</v>
      </c>
      <c r="D117" s="125"/>
      <c r="E117" s="56">
        <v>0</v>
      </c>
      <c r="F117" s="125"/>
      <c r="G117" s="56">
        <v>350</v>
      </c>
      <c r="H117" s="190"/>
      <c r="I117" s="191"/>
    </row>
    <row r="118" spans="1:9" ht="18.75" customHeight="1">
      <c r="A118" s="31"/>
      <c r="B118" s="193"/>
      <c r="C118" s="41" t="s">
        <v>35</v>
      </c>
      <c r="D118" s="9">
        <v>0</v>
      </c>
      <c r="E118" s="20"/>
      <c r="F118" s="9">
        <v>27073</v>
      </c>
      <c r="G118" s="20"/>
      <c r="H118" s="100" t="s">
        <v>166</v>
      </c>
      <c r="I118" s="101"/>
    </row>
    <row r="119" spans="1:9" ht="13.5" customHeight="1">
      <c r="A119" s="31"/>
      <c r="B119" s="193"/>
      <c r="C119" s="6" t="s">
        <v>41</v>
      </c>
      <c r="D119" s="42">
        <v>0</v>
      </c>
      <c r="E119" s="22"/>
      <c r="F119" s="42">
        <v>27073</v>
      </c>
      <c r="G119" s="22"/>
      <c r="H119" s="102"/>
      <c r="I119" s="103"/>
    </row>
    <row r="120" spans="1:9" ht="18.75" customHeight="1">
      <c r="A120" s="31"/>
      <c r="B120" s="193"/>
      <c r="C120" s="34" t="s">
        <v>76</v>
      </c>
      <c r="D120" s="9">
        <v>0</v>
      </c>
      <c r="E120" s="22"/>
      <c r="F120" s="9">
        <v>1000</v>
      </c>
      <c r="G120" s="22"/>
      <c r="H120" s="102"/>
      <c r="I120" s="103"/>
    </row>
    <row r="121" spans="1:9" ht="15.75" customHeight="1">
      <c r="A121" s="31"/>
      <c r="B121" s="193"/>
      <c r="C121" s="33" t="s">
        <v>44</v>
      </c>
      <c r="D121" s="42">
        <v>0</v>
      </c>
      <c r="E121" s="22"/>
      <c r="F121" s="42">
        <v>1000</v>
      </c>
      <c r="G121" s="22"/>
      <c r="H121" s="102"/>
      <c r="I121" s="103"/>
    </row>
    <row r="122" spans="1:9" ht="21" customHeight="1">
      <c r="A122" s="31"/>
      <c r="B122" s="193"/>
      <c r="C122" s="18" t="s">
        <v>28</v>
      </c>
      <c r="D122" s="7">
        <v>0</v>
      </c>
      <c r="E122" s="22"/>
      <c r="F122" s="7">
        <v>4582</v>
      </c>
      <c r="G122" s="22"/>
      <c r="H122" s="102"/>
      <c r="I122" s="103"/>
    </row>
    <row r="123" spans="1:9" ht="17.25" customHeight="1">
      <c r="A123" s="31"/>
      <c r="B123" s="193"/>
      <c r="C123" s="6" t="s">
        <v>77</v>
      </c>
      <c r="D123" s="19">
        <v>0</v>
      </c>
      <c r="E123" s="22"/>
      <c r="F123" s="19">
        <v>4133</v>
      </c>
      <c r="G123" s="22"/>
      <c r="H123" s="102"/>
      <c r="I123" s="103"/>
    </row>
    <row r="124" spans="1:9" ht="12.75" customHeight="1">
      <c r="A124" s="31"/>
      <c r="B124" s="193"/>
      <c r="C124" s="6" t="s">
        <v>78</v>
      </c>
      <c r="D124" s="19">
        <v>0</v>
      </c>
      <c r="E124" s="22"/>
      <c r="F124" s="19">
        <v>449</v>
      </c>
      <c r="G124" s="22"/>
      <c r="H124" s="102"/>
      <c r="I124" s="103"/>
    </row>
    <row r="125" spans="1:9" ht="13.5" customHeight="1">
      <c r="A125" s="31"/>
      <c r="B125" s="193"/>
      <c r="C125" s="18" t="s">
        <v>22</v>
      </c>
      <c r="D125" s="7">
        <v>18500</v>
      </c>
      <c r="E125" s="22"/>
      <c r="F125" s="7">
        <v>13339</v>
      </c>
      <c r="G125" s="22"/>
      <c r="H125" s="102"/>
      <c r="I125" s="103"/>
    </row>
    <row r="126" spans="1:9" ht="13.5" customHeight="1">
      <c r="A126" s="31"/>
      <c r="B126" s="193"/>
      <c r="C126" s="6" t="s">
        <v>79</v>
      </c>
      <c r="D126" s="19">
        <v>10000</v>
      </c>
      <c r="E126" s="22"/>
      <c r="F126" s="19">
        <v>5178</v>
      </c>
      <c r="G126" s="22"/>
      <c r="H126" s="102"/>
      <c r="I126" s="103"/>
    </row>
    <row r="127" spans="1:9" ht="13.5" customHeight="1">
      <c r="A127" s="31"/>
      <c r="B127" s="193"/>
      <c r="C127" s="6" t="s">
        <v>118</v>
      </c>
      <c r="D127" s="19">
        <v>0</v>
      </c>
      <c r="E127" s="22"/>
      <c r="F127" s="19">
        <v>474</v>
      </c>
      <c r="G127" s="22"/>
      <c r="H127" s="102"/>
      <c r="I127" s="103"/>
    </row>
    <row r="128" spans="1:9" ht="13.5" customHeight="1">
      <c r="A128" s="31"/>
      <c r="B128" s="193"/>
      <c r="C128" s="6" t="s">
        <v>80</v>
      </c>
      <c r="D128" s="19">
        <v>1500</v>
      </c>
      <c r="E128" s="22"/>
      <c r="F128" s="19">
        <v>700</v>
      </c>
      <c r="G128" s="22"/>
      <c r="H128" s="102"/>
      <c r="I128" s="103"/>
    </row>
    <row r="129" spans="1:9" ht="13.5" customHeight="1">
      <c r="A129" s="31"/>
      <c r="B129" s="193"/>
      <c r="C129" s="6" t="s">
        <v>81</v>
      </c>
      <c r="D129" s="19">
        <v>7000</v>
      </c>
      <c r="E129" s="22"/>
      <c r="F129" s="19">
        <v>6987</v>
      </c>
      <c r="G129" s="22"/>
      <c r="H129" s="102"/>
      <c r="I129" s="103"/>
    </row>
    <row r="130" spans="1:9" ht="22.5" customHeight="1">
      <c r="A130" s="31"/>
      <c r="B130" s="193"/>
      <c r="C130" s="18" t="s">
        <v>32</v>
      </c>
      <c r="D130" s="7">
        <v>192700</v>
      </c>
      <c r="E130" s="22"/>
      <c r="F130" s="67">
        <v>168112</v>
      </c>
      <c r="G130" s="22"/>
      <c r="H130" s="102"/>
      <c r="I130" s="103"/>
    </row>
    <row r="131" spans="1:9" ht="17.25" customHeight="1">
      <c r="A131" s="31"/>
      <c r="B131" s="193"/>
      <c r="C131" s="6" t="s">
        <v>82</v>
      </c>
      <c r="D131" s="19">
        <v>46200</v>
      </c>
      <c r="E131" s="22"/>
      <c r="F131" s="19">
        <v>37568</v>
      </c>
      <c r="G131" s="22"/>
      <c r="H131" s="102"/>
      <c r="I131" s="103"/>
    </row>
    <row r="132" spans="1:9" ht="15" customHeight="1">
      <c r="A132" s="31"/>
      <c r="B132" s="193"/>
      <c r="C132" s="6" t="s">
        <v>83</v>
      </c>
      <c r="D132" s="19">
        <v>127000</v>
      </c>
      <c r="E132" s="22"/>
      <c r="F132" s="68">
        <v>112056</v>
      </c>
      <c r="G132" s="22"/>
      <c r="H132" s="102"/>
      <c r="I132" s="103"/>
    </row>
    <row r="133" spans="1:9" ht="15.75" customHeight="1">
      <c r="A133" s="31"/>
      <c r="B133" s="193"/>
      <c r="C133" s="6" t="s">
        <v>84</v>
      </c>
      <c r="D133" s="19">
        <v>16000</v>
      </c>
      <c r="E133" s="22"/>
      <c r="F133" s="19">
        <v>15165</v>
      </c>
      <c r="G133" s="22"/>
      <c r="H133" s="102"/>
      <c r="I133" s="103"/>
    </row>
    <row r="134" spans="1:9" ht="50.25" customHeight="1">
      <c r="A134" s="32"/>
      <c r="B134" s="194"/>
      <c r="C134" s="6" t="s">
        <v>85</v>
      </c>
      <c r="D134" s="19">
        <v>3500</v>
      </c>
      <c r="E134" s="21"/>
      <c r="F134" s="19">
        <v>3323</v>
      </c>
      <c r="G134" s="21"/>
      <c r="H134" s="104"/>
      <c r="I134" s="105"/>
    </row>
    <row r="135" spans="1:9" ht="15" customHeight="1">
      <c r="A135" s="30" t="s">
        <v>5</v>
      </c>
      <c r="B135" s="166" t="s">
        <v>60</v>
      </c>
      <c r="C135" s="84" t="s">
        <v>24</v>
      </c>
      <c r="D135" s="7">
        <v>109902</v>
      </c>
      <c r="E135" s="140"/>
      <c r="F135" s="67">
        <v>90755</v>
      </c>
      <c r="G135" s="140"/>
      <c r="H135" s="100" t="s">
        <v>167</v>
      </c>
      <c r="I135" s="101"/>
    </row>
    <row r="136" spans="1:9" ht="13.5" customHeight="1">
      <c r="A136" s="31"/>
      <c r="B136" s="169"/>
      <c r="C136" s="17" t="s">
        <v>86</v>
      </c>
      <c r="D136" s="19">
        <v>25000</v>
      </c>
      <c r="E136" s="159"/>
      <c r="F136" s="68">
        <v>21886</v>
      </c>
      <c r="G136" s="159"/>
      <c r="H136" s="102"/>
      <c r="I136" s="103"/>
    </row>
    <row r="137" spans="1:9" ht="13.5" customHeight="1">
      <c r="A137" s="31"/>
      <c r="B137" s="169"/>
      <c r="C137" s="17" t="s">
        <v>87</v>
      </c>
      <c r="D137" s="19">
        <v>21000</v>
      </c>
      <c r="E137" s="159"/>
      <c r="F137" s="19">
        <v>9808</v>
      </c>
      <c r="G137" s="159"/>
      <c r="H137" s="102"/>
      <c r="I137" s="103"/>
    </row>
    <row r="138" spans="1:9" ht="13.5" customHeight="1">
      <c r="A138" s="31"/>
      <c r="B138" s="169"/>
      <c r="C138" s="17" t="s">
        <v>88</v>
      </c>
      <c r="D138" s="19">
        <v>2000</v>
      </c>
      <c r="E138" s="159"/>
      <c r="F138" s="19">
        <v>375</v>
      </c>
      <c r="G138" s="159"/>
      <c r="H138" s="102"/>
      <c r="I138" s="103"/>
    </row>
    <row r="139" spans="1:9" ht="13.5" customHeight="1">
      <c r="A139" s="31"/>
      <c r="B139" s="169"/>
      <c r="C139" s="17" t="s">
        <v>89</v>
      </c>
      <c r="D139" s="19">
        <v>23000</v>
      </c>
      <c r="E139" s="159"/>
      <c r="F139" s="68">
        <v>25173</v>
      </c>
      <c r="G139" s="159"/>
      <c r="H139" s="102"/>
      <c r="I139" s="103"/>
    </row>
    <row r="140" spans="1:9" ht="13.5" customHeight="1">
      <c r="A140" s="31"/>
      <c r="B140" s="169"/>
      <c r="C140" s="17" t="s">
        <v>64</v>
      </c>
      <c r="D140" s="19">
        <v>12000</v>
      </c>
      <c r="E140" s="159"/>
      <c r="F140" s="68">
        <v>6361</v>
      </c>
      <c r="G140" s="159"/>
      <c r="H140" s="102"/>
      <c r="I140" s="103"/>
    </row>
    <row r="141" spans="1:9" ht="13.5" customHeight="1">
      <c r="A141" s="31"/>
      <c r="B141" s="169"/>
      <c r="C141" s="17" t="s">
        <v>90</v>
      </c>
      <c r="D141" s="19">
        <v>14000</v>
      </c>
      <c r="E141" s="159"/>
      <c r="F141" s="19">
        <v>8869</v>
      </c>
      <c r="G141" s="159"/>
      <c r="H141" s="102"/>
      <c r="I141" s="103"/>
    </row>
    <row r="142" spans="1:9" ht="13.5" customHeight="1">
      <c r="A142" s="31"/>
      <c r="B142" s="169"/>
      <c r="C142" s="17" t="s">
        <v>91</v>
      </c>
      <c r="D142" s="19">
        <v>4500</v>
      </c>
      <c r="E142" s="159"/>
      <c r="F142" s="19">
        <v>5785</v>
      </c>
      <c r="G142" s="159"/>
      <c r="H142" s="102"/>
      <c r="I142" s="103"/>
    </row>
    <row r="143" spans="1:9" ht="13.5" customHeight="1">
      <c r="A143" s="31"/>
      <c r="B143" s="169"/>
      <c r="C143" s="17" t="s">
        <v>92</v>
      </c>
      <c r="D143" s="19">
        <v>8000</v>
      </c>
      <c r="E143" s="159"/>
      <c r="F143" s="19">
        <v>8271</v>
      </c>
      <c r="G143" s="159"/>
      <c r="H143" s="102"/>
      <c r="I143" s="103"/>
    </row>
    <row r="144" spans="1:9" ht="13.5" customHeight="1">
      <c r="A144" s="31"/>
      <c r="B144" s="169"/>
      <c r="C144" s="17" t="s">
        <v>93</v>
      </c>
      <c r="D144" s="19">
        <v>402</v>
      </c>
      <c r="E144" s="159"/>
      <c r="F144" s="19">
        <v>4227</v>
      </c>
      <c r="G144" s="159"/>
      <c r="H144" s="102"/>
      <c r="I144" s="103"/>
    </row>
    <row r="145" spans="1:9" ht="23.25" customHeight="1">
      <c r="A145" s="31"/>
      <c r="B145" s="169"/>
      <c r="C145" s="84" t="s">
        <v>25</v>
      </c>
      <c r="D145" s="7">
        <v>3500</v>
      </c>
      <c r="E145" s="159"/>
      <c r="F145" s="7">
        <v>3967</v>
      </c>
      <c r="G145" s="159"/>
      <c r="H145" s="102"/>
      <c r="I145" s="103"/>
    </row>
    <row r="146" spans="1:9" ht="15" customHeight="1">
      <c r="A146" s="31"/>
      <c r="B146" s="169"/>
      <c r="C146" s="17" t="s">
        <v>133</v>
      </c>
      <c r="D146" s="19">
        <v>0</v>
      </c>
      <c r="E146" s="159"/>
      <c r="F146" s="19">
        <v>299</v>
      </c>
      <c r="G146" s="159"/>
      <c r="H146" s="102"/>
      <c r="I146" s="103"/>
    </row>
    <row r="147" spans="1:9" ht="15" customHeight="1">
      <c r="A147" s="31"/>
      <c r="B147" s="169"/>
      <c r="C147" s="17" t="s">
        <v>67</v>
      </c>
      <c r="D147" s="19">
        <v>1000</v>
      </c>
      <c r="E147" s="159"/>
      <c r="F147" s="19">
        <v>1000</v>
      </c>
      <c r="G147" s="159"/>
      <c r="H147" s="102"/>
      <c r="I147" s="103"/>
    </row>
    <row r="148" spans="1:9" ht="16.5" customHeight="1">
      <c r="A148" s="31"/>
      <c r="B148" s="169"/>
      <c r="C148" s="17" t="s">
        <v>94</v>
      </c>
      <c r="D148" s="19">
        <v>500</v>
      </c>
      <c r="E148" s="159"/>
      <c r="F148" s="19">
        <v>130</v>
      </c>
      <c r="G148" s="159"/>
      <c r="H148" s="102"/>
      <c r="I148" s="103"/>
    </row>
    <row r="149" spans="1:9" ht="16.5" customHeight="1">
      <c r="A149" s="31"/>
      <c r="B149" s="169"/>
      <c r="C149" s="17" t="s">
        <v>95</v>
      </c>
      <c r="D149" s="19">
        <v>2000</v>
      </c>
      <c r="E149" s="159"/>
      <c r="F149" s="19">
        <v>2538</v>
      </c>
      <c r="G149" s="159"/>
      <c r="H149" s="102"/>
      <c r="I149" s="103"/>
    </row>
    <row r="150" spans="1:9" ht="17.25" customHeight="1">
      <c r="A150" s="31"/>
      <c r="B150" s="169"/>
      <c r="C150" s="84" t="s">
        <v>26</v>
      </c>
      <c r="D150" s="7">
        <v>2300</v>
      </c>
      <c r="E150" s="159"/>
      <c r="F150" s="7">
        <v>478</v>
      </c>
      <c r="G150" s="159"/>
      <c r="H150" s="102"/>
      <c r="I150" s="103"/>
    </row>
    <row r="151" spans="1:9" ht="18" customHeight="1">
      <c r="A151" s="31"/>
      <c r="B151" s="169"/>
      <c r="C151" s="17" t="s">
        <v>96</v>
      </c>
      <c r="D151" s="19">
        <v>2300</v>
      </c>
      <c r="E151" s="159"/>
      <c r="F151" s="19">
        <v>478</v>
      </c>
      <c r="G151" s="159"/>
      <c r="H151" s="102"/>
      <c r="I151" s="103"/>
    </row>
    <row r="152" spans="1:9" ht="18" customHeight="1">
      <c r="A152" s="31"/>
      <c r="B152" s="169"/>
      <c r="C152" s="84" t="s">
        <v>147</v>
      </c>
      <c r="D152" s="7">
        <v>0</v>
      </c>
      <c r="E152" s="159"/>
      <c r="F152" s="7">
        <v>156570</v>
      </c>
      <c r="G152" s="159"/>
      <c r="H152" s="102"/>
      <c r="I152" s="103"/>
    </row>
    <row r="153" spans="1:9" ht="18" customHeight="1">
      <c r="A153" s="31"/>
      <c r="B153" s="169"/>
      <c r="C153" s="17" t="s">
        <v>148</v>
      </c>
      <c r="D153" s="19">
        <v>0</v>
      </c>
      <c r="E153" s="159"/>
      <c r="F153" s="19">
        <v>156570</v>
      </c>
      <c r="G153" s="159"/>
      <c r="H153" s="102"/>
      <c r="I153" s="103"/>
    </row>
    <row r="154" spans="1:9" ht="17.25" customHeight="1">
      <c r="A154" s="31"/>
      <c r="B154" s="169"/>
      <c r="C154" s="84" t="s">
        <v>29</v>
      </c>
      <c r="D154" s="7">
        <v>0</v>
      </c>
      <c r="E154" s="159"/>
      <c r="F154" s="7">
        <v>3085</v>
      </c>
      <c r="G154" s="159"/>
      <c r="H154" s="102"/>
      <c r="I154" s="103"/>
    </row>
    <row r="155" spans="1:9" ht="17.25" customHeight="1">
      <c r="A155" s="31"/>
      <c r="B155" s="169"/>
      <c r="C155" s="17" t="s">
        <v>71</v>
      </c>
      <c r="D155" s="19">
        <v>0</v>
      </c>
      <c r="E155" s="159"/>
      <c r="F155" s="19">
        <v>3085</v>
      </c>
      <c r="G155" s="159"/>
      <c r="H155" s="102"/>
      <c r="I155" s="103"/>
    </row>
    <row r="156" spans="1:9" ht="17.25" customHeight="1">
      <c r="A156" s="31"/>
      <c r="B156" s="169"/>
      <c r="C156" s="17" t="s">
        <v>128</v>
      </c>
      <c r="D156" s="19">
        <v>0</v>
      </c>
      <c r="E156" s="159"/>
      <c r="F156" s="19">
        <v>0</v>
      </c>
      <c r="G156" s="159"/>
      <c r="H156" s="102"/>
      <c r="I156" s="103"/>
    </row>
    <row r="157" spans="1:9" ht="21" customHeight="1">
      <c r="A157" s="31"/>
      <c r="B157" s="169"/>
      <c r="C157" s="84" t="s">
        <v>37</v>
      </c>
      <c r="D157" s="7">
        <v>1140000</v>
      </c>
      <c r="E157" s="159"/>
      <c r="F157" s="7">
        <v>0</v>
      </c>
      <c r="G157" s="159"/>
      <c r="H157" s="102"/>
      <c r="I157" s="103"/>
    </row>
    <row r="158" spans="1:9" ht="27" customHeight="1">
      <c r="A158" s="31"/>
      <c r="B158" s="169"/>
      <c r="C158" s="17" t="s">
        <v>99</v>
      </c>
      <c r="D158" s="19">
        <v>1140000</v>
      </c>
      <c r="E158" s="159"/>
      <c r="F158" s="19">
        <v>0</v>
      </c>
      <c r="G158" s="159"/>
      <c r="H158" s="104"/>
      <c r="I158" s="105"/>
    </row>
    <row r="159" spans="1:9" ht="18" customHeight="1">
      <c r="A159" s="31"/>
      <c r="B159" s="169"/>
      <c r="C159" s="85" t="s">
        <v>150</v>
      </c>
      <c r="D159" s="7">
        <v>0</v>
      </c>
      <c r="E159" s="159"/>
      <c r="F159" s="67">
        <v>18137</v>
      </c>
      <c r="G159" s="159"/>
      <c r="H159" s="100" t="s">
        <v>169</v>
      </c>
      <c r="I159" s="101"/>
    </row>
    <row r="160" spans="1:9" ht="18.75" customHeight="1">
      <c r="A160" s="32"/>
      <c r="B160" s="170"/>
      <c r="C160" s="17" t="s">
        <v>168</v>
      </c>
      <c r="D160" s="19">
        <v>0</v>
      </c>
      <c r="E160" s="141"/>
      <c r="F160" s="68">
        <v>18137</v>
      </c>
      <c r="G160" s="141"/>
      <c r="H160" s="102"/>
      <c r="I160" s="103"/>
    </row>
    <row r="161" spans="1:9" ht="56.25" customHeight="1">
      <c r="A161" s="145" t="s">
        <v>36</v>
      </c>
      <c r="B161" s="146"/>
      <c r="C161" s="147"/>
      <c r="D161" s="7">
        <f>D118+D120+D122+D125+D130+D135+D145+D150+D152+D157</f>
        <v>1466902</v>
      </c>
      <c r="E161" s="7">
        <f>E111+E113+E116</f>
        <v>1466902</v>
      </c>
      <c r="F161" s="7">
        <f>F118+F120+F122+F125+F130+F135+F145+F150+F152+F157+F159+F154</f>
        <v>487098</v>
      </c>
      <c r="G161" s="7">
        <f>G111+G113+G116</f>
        <v>487098</v>
      </c>
      <c r="H161" s="104"/>
      <c r="I161" s="105"/>
    </row>
    <row r="162" spans="1:10" ht="24" customHeight="1">
      <c r="A162" s="139" t="s">
        <v>39</v>
      </c>
      <c r="B162" s="133" t="s">
        <v>0</v>
      </c>
      <c r="C162" s="133" t="s">
        <v>114</v>
      </c>
      <c r="D162" s="89" t="s">
        <v>139</v>
      </c>
      <c r="E162" s="90"/>
      <c r="F162" s="89" t="s">
        <v>140</v>
      </c>
      <c r="G162" s="90"/>
      <c r="H162" s="127" t="s">
        <v>110</v>
      </c>
      <c r="I162" s="128"/>
      <c r="J162" s="2"/>
    </row>
    <row r="163" spans="1:10" ht="22.5" customHeight="1">
      <c r="A163" s="139"/>
      <c r="B163" s="134"/>
      <c r="C163" s="134"/>
      <c r="D163" s="4" t="s">
        <v>1</v>
      </c>
      <c r="E163" s="4" t="s">
        <v>2</v>
      </c>
      <c r="F163" s="4" t="s">
        <v>1</v>
      </c>
      <c r="G163" s="4" t="s">
        <v>2</v>
      </c>
      <c r="H163" s="129"/>
      <c r="I163" s="130"/>
      <c r="J163" s="5"/>
    </row>
    <row r="164" spans="1:9" ht="24" customHeight="1">
      <c r="A164" s="30" t="s">
        <v>6</v>
      </c>
      <c r="B164" s="166" t="s">
        <v>152</v>
      </c>
      <c r="C164" s="18" t="s">
        <v>102</v>
      </c>
      <c r="D164" s="112"/>
      <c r="E164" s="7">
        <v>67620</v>
      </c>
      <c r="F164" s="115"/>
      <c r="G164" s="7">
        <v>0</v>
      </c>
      <c r="H164" s="100" t="s">
        <v>163</v>
      </c>
      <c r="I164" s="101"/>
    </row>
    <row r="165" spans="1:9" ht="23.25" customHeight="1">
      <c r="A165" s="31"/>
      <c r="B165" s="169"/>
      <c r="C165" s="6" t="s">
        <v>103</v>
      </c>
      <c r="D165" s="113"/>
      <c r="E165" s="15">
        <v>67620</v>
      </c>
      <c r="F165" s="116"/>
      <c r="G165" s="15">
        <v>0</v>
      </c>
      <c r="H165" s="102"/>
      <c r="I165" s="103"/>
    </row>
    <row r="166" spans="1:9" ht="23.25" customHeight="1">
      <c r="A166" s="31"/>
      <c r="B166" s="169"/>
      <c r="C166" s="18" t="s">
        <v>154</v>
      </c>
      <c r="D166" s="113"/>
      <c r="E166" s="70">
        <v>0</v>
      </c>
      <c r="F166" s="116"/>
      <c r="G166" s="70">
        <v>2914</v>
      </c>
      <c r="H166" s="102"/>
      <c r="I166" s="103"/>
    </row>
    <row r="167" spans="1:9" ht="23.25" customHeight="1">
      <c r="A167" s="31"/>
      <c r="B167" s="169"/>
      <c r="C167" s="6" t="s">
        <v>155</v>
      </c>
      <c r="D167" s="113"/>
      <c r="E167" s="15">
        <v>0</v>
      </c>
      <c r="F167" s="116"/>
      <c r="G167" s="15">
        <v>2914</v>
      </c>
      <c r="H167" s="102"/>
      <c r="I167" s="103"/>
    </row>
    <row r="168" spans="1:9" ht="23.25" customHeight="1">
      <c r="A168" s="31"/>
      <c r="B168" s="169"/>
      <c r="C168" s="18" t="s">
        <v>156</v>
      </c>
      <c r="D168" s="113"/>
      <c r="E168" s="70">
        <v>0</v>
      </c>
      <c r="F168" s="116"/>
      <c r="G168" s="70">
        <v>5777</v>
      </c>
      <c r="H168" s="102"/>
      <c r="I168" s="103"/>
    </row>
    <row r="169" spans="1:9" ht="23.25" customHeight="1">
      <c r="A169" s="31"/>
      <c r="B169" s="169"/>
      <c r="C169" s="6" t="s">
        <v>157</v>
      </c>
      <c r="D169" s="113"/>
      <c r="E169" s="15">
        <v>0</v>
      </c>
      <c r="F169" s="116"/>
      <c r="G169" s="15">
        <v>5777</v>
      </c>
      <c r="H169" s="102"/>
      <c r="I169" s="103"/>
    </row>
    <row r="170" spans="1:9" ht="23.25" customHeight="1">
      <c r="A170" s="31"/>
      <c r="B170" s="169"/>
      <c r="C170" s="18" t="s">
        <v>34</v>
      </c>
      <c r="D170" s="113"/>
      <c r="E170" s="70">
        <v>19900</v>
      </c>
      <c r="F170" s="116"/>
      <c r="G170" s="70">
        <v>19900</v>
      </c>
      <c r="H170" s="102"/>
      <c r="I170" s="103"/>
    </row>
    <row r="171" spans="1:9" ht="18.75" customHeight="1">
      <c r="A171" s="31"/>
      <c r="B171" s="169"/>
      <c r="C171" s="6" t="s">
        <v>58</v>
      </c>
      <c r="D171" s="113"/>
      <c r="E171" s="15">
        <v>19900</v>
      </c>
      <c r="F171" s="116"/>
      <c r="G171" s="15">
        <v>19900</v>
      </c>
      <c r="H171" s="102"/>
      <c r="I171" s="103"/>
    </row>
    <row r="172" spans="1:9" ht="23.25" customHeight="1">
      <c r="A172" s="31"/>
      <c r="B172" s="169"/>
      <c r="C172" s="18" t="s">
        <v>158</v>
      </c>
      <c r="D172" s="74"/>
      <c r="E172" s="15">
        <v>0</v>
      </c>
      <c r="F172" s="77"/>
      <c r="G172" s="70">
        <v>30021</v>
      </c>
      <c r="H172" s="102"/>
      <c r="I172" s="103"/>
    </row>
    <row r="173" spans="1:9" ht="21" customHeight="1">
      <c r="A173" s="31"/>
      <c r="B173" s="169"/>
      <c r="C173" s="6" t="s">
        <v>159</v>
      </c>
      <c r="D173" s="74"/>
      <c r="E173" s="15">
        <v>0</v>
      </c>
      <c r="F173" s="77"/>
      <c r="G173" s="15">
        <v>30021</v>
      </c>
      <c r="H173" s="104"/>
      <c r="I173" s="105"/>
    </row>
    <row r="174" spans="1:9" ht="15" customHeight="1">
      <c r="A174" s="31"/>
      <c r="B174" s="169"/>
      <c r="C174" s="18" t="s">
        <v>101</v>
      </c>
      <c r="D174" s="7">
        <v>75200</v>
      </c>
      <c r="E174" s="112"/>
      <c r="F174" s="7">
        <v>20827</v>
      </c>
      <c r="G174" s="140"/>
      <c r="H174" s="100" t="s">
        <v>164</v>
      </c>
      <c r="I174" s="101"/>
    </row>
    <row r="175" spans="1:9" ht="13.5" customHeight="1">
      <c r="A175" s="31"/>
      <c r="B175" s="169"/>
      <c r="C175" s="6" t="s">
        <v>41</v>
      </c>
      <c r="D175" s="19">
        <v>75200</v>
      </c>
      <c r="E175" s="113"/>
      <c r="F175" s="19">
        <v>20827</v>
      </c>
      <c r="G175" s="159"/>
      <c r="H175" s="102"/>
      <c r="I175" s="103"/>
    </row>
    <row r="176" spans="1:9" ht="15" customHeight="1">
      <c r="A176" s="31"/>
      <c r="B176" s="169"/>
      <c r="C176" s="18" t="s">
        <v>17</v>
      </c>
      <c r="D176" s="7">
        <v>12320</v>
      </c>
      <c r="E176" s="113"/>
      <c r="F176" s="7">
        <v>3753</v>
      </c>
      <c r="G176" s="159"/>
      <c r="H176" s="102"/>
      <c r="I176" s="103"/>
    </row>
    <row r="177" spans="1:9" ht="15" customHeight="1">
      <c r="A177" s="31"/>
      <c r="B177" s="169"/>
      <c r="C177" s="6" t="s">
        <v>77</v>
      </c>
      <c r="D177" s="19">
        <v>11100</v>
      </c>
      <c r="E177" s="113"/>
      <c r="F177" s="19">
        <v>3382</v>
      </c>
      <c r="G177" s="159"/>
      <c r="H177" s="102"/>
      <c r="I177" s="103"/>
    </row>
    <row r="178" spans="1:9" ht="15" customHeight="1">
      <c r="A178" s="31"/>
      <c r="B178" s="169"/>
      <c r="C178" s="6" t="s">
        <v>104</v>
      </c>
      <c r="D178" s="19">
        <v>1220</v>
      </c>
      <c r="E178" s="113"/>
      <c r="F178" s="19">
        <v>371</v>
      </c>
      <c r="G178" s="159"/>
      <c r="H178" s="102"/>
      <c r="I178" s="103"/>
    </row>
    <row r="179" spans="1:9" ht="15" customHeight="1">
      <c r="A179" s="31"/>
      <c r="B179" s="169"/>
      <c r="C179" s="86" t="s">
        <v>160</v>
      </c>
      <c r="D179" s="7">
        <v>0</v>
      </c>
      <c r="E179" s="113"/>
      <c r="F179" s="7">
        <v>74</v>
      </c>
      <c r="G179" s="159"/>
      <c r="H179" s="102"/>
      <c r="I179" s="103"/>
    </row>
    <row r="180" spans="1:9" ht="15" customHeight="1">
      <c r="A180" s="31"/>
      <c r="B180" s="169"/>
      <c r="C180" s="75" t="s">
        <v>161</v>
      </c>
      <c r="D180" s="19">
        <v>0</v>
      </c>
      <c r="E180" s="113"/>
      <c r="F180" s="19">
        <v>74</v>
      </c>
      <c r="G180" s="159"/>
      <c r="H180" s="102"/>
      <c r="I180" s="103"/>
    </row>
    <row r="181" spans="1:9" ht="15" customHeight="1">
      <c r="A181" s="31"/>
      <c r="B181" s="169"/>
      <c r="C181" s="86" t="s">
        <v>162</v>
      </c>
      <c r="D181" s="7">
        <v>0</v>
      </c>
      <c r="E181" s="113"/>
      <c r="F181" s="7">
        <v>33958</v>
      </c>
      <c r="G181" s="159"/>
      <c r="H181" s="102"/>
      <c r="I181" s="103"/>
    </row>
    <row r="182" spans="1:9" ht="15" customHeight="1">
      <c r="A182" s="31"/>
      <c r="B182" s="169"/>
      <c r="C182" s="6" t="s">
        <v>62</v>
      </c>
      <c r="D182" s="19">
        <v>0</v>
      </c>
      <c r="E182" s="113"/>
      <c r="F182" s="19">
        <v>33958</v>
      </c>
      <c r="G182" s="159"/>
      <c r="H182" s="102"/>
      <c r="I182" s="103"/>
    </row>
    <row r="183" spans="1:9" ht="23.25" customHeight="1">
      <c r="A183" s="31"/>
      <c r="B183" s="169"/>
      <c r="C183" s="18" t="s">
        <v>100</v>
      </c>
      <c r="D183" s="7">
        <v>0</v>
      </c>
      <c r="E183" s="113"/>
      <c r="F183" s="7">
        <v>0</v>
      </c>
      <c r="G183" s="159"/>
      <c r="H183" s="102"/>
      <c r="I183" s="103"/>
    </row>
    <row r="184" spans="1:9" ht="23.25" customHeight="1">
      <c r="A184" s="31"/>
      <c r="B184" s="169"/>
      <c r="C184" s="6" t="s">
        <v>100</v>
      </c>
      <c r="D184" s="19">
        <v>0</v>
      </c>
      <c r="E184" s="113"/>
      <c r="F184" s="19">
        <v>0</v>
      </c>
      <c r="G184" s="159"/>
      <c r="H184" s="104"/>
      <c r="I184" s="105"/>
    </row>
    <row r="185" spans="1:9" ht="25.5" customHeight="1">
      <c r="A185" s="142" t="s">
        <v>153</v>
      </c>
      <c r="B185" s="143"/>
      <c r="C185" s="144"/>
      <c r="D185" s="8">
        <f>D174+D176+D183+D181</f>
        <v>87520</v>
      </c>
      <c r="E185" s="7">
        <f>SUM(E164+E170)</f>
        <v>87520</v>
      </c>
      <c r="F185" s="8">
        <f>F174+F176+F183+F181+F179</f>
        <v>58612</v>
      </c>
      <c r="G185" s="7">
        <f>G164+G166+G168+G170+G172</f>
        <v>58612</v>
      </c>
      <c r="H185" s="91"/>
      <c r="I185" s="92"/>
    </row>
    <row r="186" spans="1:9" ht="21" customHeight="1">
      <c r="A186" s="145" t="s">
        <v>31</v>
      </c>
      <c r="B186" s="146"/>
      <c r="C186" s="147"/>
      <c r="D186" s="7">
        <f>D57+D107+D161++D185</f>
        <v>6522722</v>
      </c>
      <c r="E186" s="7">
        <f>E57+E107+E161++E185</f>
        <v>6522722</v>
      </c>
      <c r="F186" s="7">
        <f>F57+F107+F161++F185</f>
        <v>5513204</v>
      </c>
      <c r="G186" s="7">
        <f>G57+G107+G161++G185</f>
        <v>5513204</v>
      </c>
      <c r="H186" s="93"/>
      <c r="I186" s="94"/>
    </row>
    <row r="188" ht="12.75" customHeight="1">
      <c r="B188" s="1"/>
    </row>
    <row r="189" ht="12.75" customHeight="1">
      <c r="B189" s="1"/>
    </row>
    <row r="190" spans="1:10" ht="21" customHeight="1" thickBot="1">
      <c r="A190" s="138" t="s">
        <v>138</v>
      </c>
      <c r="B190" s="138"/>
      <c r="C190" s="138"/>
      <c r="D190" s="138"/>
      <c r="E190" s="138"/>
      <c r="F190" s="138"/>
      <c r="G190" s="138"/>
      <c r="H190" s="138"/>
      <c r="I190" s="138"/>
      <c r="J190" s="10"/>
    </row>
    <row r="191" spans="1:10" ht="27" customHeight="1">
      <c r="A191" s="158"/>
      <c r="B191" s="118" t="s">
        <v>13</v>
      </c>
      <c r="C191" s="119"/>
      <c r="D191" s="89" t="s">
        <v>139</v>
      </c>
      <c r="E191" s="90"/>
      <c r="F191" s="89" t="s">
        <v>140</v>
      </c>
      <c r="G191" s="90"/>
      <c r="H191" s="98" t="s">
        <v>111</v>
      </c>
      <c r="I191" s="99"/>
      <c r="J191" s="2"/>
    </row>
    <row r="192" spans="1:10" ht="20.25" customHeight="1" thickBot="1">
      <c r="A192" s="158"/>
      <c r="B192" s="120"/>
      <c r="C192" s="121"/>
      <c r="D192" s="4" t="s">
        <v>1</v>
      </c>
      <c r="E192" s="4" t="s">
        <v>2</v>
      </c>
      <c r="F192" s="53" t="s">
        <v>1</v>
      </c>
      <c r="G192" s="53" t="s">
        <v>2</v>
      </c>
      <c r="H192" s="4" t="s">
        <v>112</v>
      </c>
      <c r="I192" s="43" t="s">
        <v>113</v>
      </c>
      <c r="J192" s="5"/>
    </row>
    <row r="193" spans="1:10" ht="28.5" customHeight="1" thickBot="1">
      <c r="A193" s="16"/>
      <c r="B193" s="151" t="s">
        <v>102</v>
      </c>
      <c r="C193" s="152"/>
      <c r="D193" s="124"/>
      <c r="E193" s="52">
        <v>67620</v>
      </c>
      <c r="F193" s="95"/>
      <c r="G193" s="52">
        <v>0</v>
      </c>
      <c r="H193" s="95"/>
      <c r="I193" s="57">
        <f>G193/E193*100</f>
        <v>0</v>
      </c>
      <c r="J193" s="5"/>
    </row>
    <row r="194" spans="1:10" ht="28.5" customHeight="1" thickBot="1">
      <c r="A194" s="16"/>
      <c r="B194" s="106" t="s">
        <v>108</v>
      </c>
      <c r="C194" s="107"/>
      <c r="D194" s="125"/>
      <c r="E194" s="38">
        <v>4591000</v>
      </c>
      <c r="F194" s="96"/>
      <c r="G194" s="38">
        <v>4609260</v>
      </c>
      <c r="H194" s="96"/>
      <c r="I194" s="57">
        <f aca="true" t="shared" si="0" ref="I194:I204">G194/E194*100</f>
        <v>100.39773469832281</v>
      </c>
      <c r="J194" s="5"/>
    </row>
    <row r="195" spans="1:10" ht="28.5" customHeight="1" thickBot="1">
      <c r="A195" s="16"/>
      <c r="B195" s="108" t="s">
        <v>38</v>
      </c>
      <c r="C195" s="109"/>
      <c r="D195" s="125"/>
      <c r="E195" s="38">
        <v>0</v>
      </c>
      <c r="F195" s="96"/>
      <c r="G195" s="38">
        <v>5777</v>
      </c>
      <c r="H195" s="96"/>
      <c r="I195" s="57">
        <v>0</v>
      </c>
      <c r="J195" s="5"/>
    </row>
    <row r="196" spans="1:10" ht="28.5" customHeight="1" thickBot="1">
      <c r="A196" s="16"/>
      <c r="B196" s="122" t="s">
        <v>170</v>
      </c>
      <c r="C196" s="123"/>
      <c r="D196" s="125"/>
      <c r="E196" s="38">
        <v>0</v>
      </c>
      <c r="F196" s="96"/>
      <c r="G196" s="38">
        <v>30066</v>
      </c>
      <c r="H196" s="96"/>
      <c r="I196" s="57">
        <v>0</v>
      </c>
      <c r="J196" s="5"/>
    </row>
    <row r="197" spans="1:9" ht="27" customHeight="1" thickBot="1">
      <c r="A197" s="148"/>
      <c r="B197" s="108" t="s">
        <v>50</v>
      </c>
      <c r="C197" s="109"/>
      <c r="D197" s="125"/>
      <c r="E197" s="3">
        <v>300</v>
      </c>
      <c r="F197" s="96"/>
      <c r="G197" s="3">
        <v>161</v>
      </c>
      <c r="H197" s="96"/>
      <c r="I197" s="57">
        <f t="shared" si="0"/>
        <v>53.666666666666664</v>
      </c>
    </row>
    <row r="198" spans="1:9" ht="24" customHeight="1" thickBot="1">
      <c r="A198" s="148"/>
      <c r="B198" s="108" t="s">
        <v>19</v>
      </c>
      <c r="C198" s="109"/>
      <c r="D198" s="125"/>
      <c r="E198" s="3">
        <v>340000</v>
      </c>
      <c r="F198" s="96"/>
      <c r="G198" s="3">
        <v>310200</v>
      </c>
      <c r="H198" s="96"/>
      <c r="I198" s="57">
        <f t="shared" si="0"/>
        <v>91.23529411764706</v>
      </c>
    </row>
    <row r="199" spans="1:9" ht="22.5" customHeight="1" thickBot="1">
      <c r="A199" s="148"/>
      <c r="B199" s="108" t="s">
        <v>20</v>
      </c>
      <c r="C199" s="109"/>
      <c r="D199" s="125"/>
      <c r="E199" s="3">
        <v>2000</v>
      </c>
      <c r="F199" s="96"/>
      <c r="G199" s="3">
        <v>2120</v>
      </c>
      <c r="H199" s="96"/>
      <c r="I199" s="57">
        <f t="shared" si="0"/>
        <v>106</v>
      </c>
    </row>
    <row r="200" spans="1:9" ht="31.5" customHeight="1" thickBot="1">
      <c r="A200" s="148"/>
      <c r="B200" s="108" t="s">
        <v>21</v>
      </c>
      <c r="C200" s="109"/>
      <c r="D200" s="125"/>
      <c r="E200" s="3">
        <v>15000</v>
      </c>
      <c r="F200" s="96"/>
      <c r="G200" s="3">
        <v>27367</v>
      </c>
      <c r="H200" s="96"/>
      <c r="I200" s="57">
        <f t="shared" si="0"/>
        <v>182.44666666666666</v>
      </c>
    </row>
    <row r="201" spans="1:9" ht="23.25" customHeight="1" thickBot="1">
      <c r="A201" s="148"/>
      <c r="B201" s="108" t="s">
        <v>14</v>
      </c>
      <c r="C201" s="109"/>
      <c r="D201" s="125"/>
      <c r="E201" s="3">
        <v>1466902</v>
      </c>
      <c r="F201" s="96"/>
      <c r="G201" s="3">
        <v>456682</v>
      </c>
      <c r="H201" s="96"/>
      <c r="I201" s="57">
        <f t="shared" si="0"/>
        <v>31.132413753611353</v>
      </c>
    </row>
    <row r="202" spans="1:9" ht="23.25" customHeight="1" thickBot="1">
      <c r="A202" s="148"/>
      <c r="B202" s="108" t="s">
        <v>56</v>
      </c>
      <c r="C202" s="109"/>
      <c r="D202" s="125"/>
      <c r="E202" s="3">
        <v>0</v>
      </c>
      <c r="F202" s="96"/>
      <c r="G202" s="3">
        <v>350</v>
      </c>
      <c r="H202" s="96"/>
      <c r="I202" s="57">
        <v>0</v>
      </c>
    </row>
    <row r="203" spans="1:9" ht="21.75" customHeight="1" thickBot="1">
      <c r="A203" s="148"/>
      <c r="B203" s="122" t="s">
        <v>171</v>
      </c>
      <c r="C203" s="123"/>
      <c r="D203" s="125"/>
      <c r="E203" s="3">
        <v>39900</v>
      </c>
      <c r="F203" s="96"/>
      <c r="G203" s="3">
        <v>71221</v>
      </c>
      <c r="H203" s="96"/>
      <c r="I203" s="57">
        <f t="shared" si="0"/>
        <v>178.4987468671679</v>
      </c>
    </row>
    <row r="204" spans="1:9" ht="32.25" customHeight="1" thickBot="1">
      <c r="A204" s="148"/>
      <c r="B204" s="110" t="s">
        <v>105</v>
      </c>
      <c r="C204" s="111"/>
      <c r="D204" s="126"/>
      <c r="E204" s="13">
        <f>SUM(E193:E203)</f>
        <v>6522722</v>
      </c>
      <c r="F204" s="97"/>
      <c r="G204" s="14">
        <f>SUM(G193:G203)</f>
        <v>5513204</v>
      </c>
      <c r="H204" s="97"/>
      <c r="I204" s="58">
        <f t="shared" si="0"/>
        <v>84.52305647856831</v>
      </c>
    </row>
    <row r="205" spans="1:9" ht="21.75" customHeight="1">
      <c r="A205" s="148"/>
      <c r="B205" s="48"/>
      <c r="C205" s="48"/>
      <c r="D205" s="36"/>
      <c r="E205" s="50"/>
      <c r="F205" s="45"/>
      <c r="G205" s="47"/>
      <c r="H205" s="51"/>
      <c r="I205" s="49"/>
    </row>
    <row r="206" spans="1:10" ht="21.75" customHeight="1" thickBot="1">
      <c r="A206" s="148"/>
      <c r="B206" s="59" t="s">
        <v>173</v>
      </c>
      <c r="C206" s="60"/>
      <c r="D206" s="35"/>
      <c r="E206" s="24"/>
      <c r="F206" s="35"/>
      <c r="G206" s="26"/>
      <c r="H206" s="61"/>
      <c r="I206" s="62"/>
      <c r="J206" s="63"/>
    </row>
    <row r="207" spans="1:10" ht="21.75" customHeight="1" thickBot="1">
      <c r="A207" s="148"/>
      <c r="B207" s="48"/>
      <c r="C207" s="48"/>
      <c r="D207" s="36"/>
      <c r="E207" s="50"/>
      <c r="F207" s="45"/>
      <c r="G207" s="47"/>
      <c r="H207" s="51"/>
      <c r="I207" s="49"/>
      <c r="J207" s="64">
        <v>0.9952</v>
      </c>
    </row>
    <row r="208" spans="1:9" ht="21.75" customHeight="1">
      <c r="A208" s="148"/>
      <c r="B208" s="48"/>
      <c r="C208" s="48"/>
      <c r="D208" s="36"/>
      <c r="E208" s="50"/>
      <c r="F208" s="45"/>
      <c r="G208" s="47"/>
      <c r="H208" s="51"/>
      <c r="I208" s="49"/>
    </row>
    <row r="209" spans="1:9" ht="21.75" customHeight="1">
      <c r="A209" s="148"/>
      <c r="B209" s="48"/>
      <c r="C209" s="48"/>
      <c r="D209" s="36"/>
      <c r="E209" s="50"/>
      <c r="F209" s="45"/>
      <c r="G209" s="47"/>
      <c r="H209" s="51"/>
      <c r="I209" s="49"/>
    </row>
    <row r="210" spans="1:10" ht="21.75" customHeight="1" thickBot="1">
      <c r="A210" s="148"/>
      <c r="B210" s="153" t="s">
        <v>138</v>
      </c>
      <c r="C210" s="153"/>
      <c r="D210" s="153"/>
      <c r="E210" s="153"/>
      <c r="F210" s="153"/>
      <c r="G210" s="153"/>
      <c r="H210" s="153"/>
      <c r="I210" s="153"/>
      <c r="J210" s="153"/>
    </row>
    <row r="211" spans="1:10" ht="29.25" customHeight="1">
      <c r="A211" s="148"/>
      <c r="B211" s="118" t="s">
        <v>13</v>
      </c>
      <c r="C211" s="119"/>
      <c r="D211" s="89" t="s">
        <v>139</v>
      </c>
      <c r="E211" s="90"/>
      <c r="F211" s="89" t="s">
        <v>140</v>
      </c>
      <c r="G211" s="90"/>
      <c r="H211" s="98" t="s">
        <v>111</v>
      </c>
      <c r="I211" s="99"/>
      <c r="J211" s="71"/>
    </row>
    <row r="212" spans="1:9" ht="21.75" customHeight="1" thickBot="1">
      <c r="A212" s="148"/>
      <c r="B212" s="154"/>
      <c r="C212" s="155"/>
      <c r="D212" s="53" t="s">
        <v>1</v>
      </c>
      <c r="E212" s="53" t="s">
        <v>2</v>
      </c>
      <c r="F212" s="53" t="s">
        <v>1</v>
      </c>
      <c r="G212" s="53" t="s">
        <v>2</v>
      </c>
      <c r="H212" s="4" t="s">
        <v>112</v>
      </c>
      <c r="I212" s="43" t="s">
        <v>122</v>
      </c>
    </row>
    <row r="213" spans="1:9" ht="17.25" customHeight="1">
      <c r="A213" s="148"/>
      <c r="B213" s="149" t="s">
        <v>15</v>
      </c>
      <c r="C213" s="150"/>
      <c r="D213" s="46">
        <v>3634900</v>
      </c>
      <c r="E213" s="113"/>
      <c r="F213" s="46">
        <v>3598989</v>
      </c>
      <c r="G213" s="113"/>
      <c r="H213" s="66">
        <f>F213/D213*100</f>
        <v>99.01204985006466</v>
      </c>
      <c r="I213" s="135"/>
    </row>
    <row r="214" spans="1:9" ht="18" customHeight="1">
      <c r="A214" s="148"/>
      <c r="B214" s="108" t="s">
        <v>16</v>
      </c>
      <c r="C214" s="109"/>
      <c r="D214" s="3">
        <v>145000</v>
      </c>
      <c r="E214" s="113"/>
      <c r="F214" s="3">
        <v>179424</v>
      </c>
      <c r="G214" s="113"/>
      <c r="H214" s="46">
        <f aca="true" t="shared" si="1" ref="H214:H228">F214/D214*100</f>
        <v>123.74068965517242</v>
      </c>
      <c r="I214" s="136"/>
    </row>
    <row r="215" spans="1:9" ht="15" customHeight="1">
      <c r="A215" s="148"/>
      <c r="B215" s="108" t="s">
        <v>28</v>
      </c>
      <c r="C215" s="109"/>
      <c r="D215" s="3">
        <v>623320</v>
      </c>
      <c r="E215" s="113"/>
      <c r="F215" s="3">
        <v>610941</v>
      </c>
      <c r="G215" s="113"/>
      <c r="H215" s="46">
        <f t="shared" si="1"/>
        <v>98.01402169030354</v>
      </c>
      <c r="I215" s="136"/>
    </row>
    <row r="216" spans="1:9" ht="15.75" customHeight="1">
      <c r="A216" s="148"/>
      <c r="B216" s="108" t="s">
        <v>22</v>
      </c>
      <c r="C216" s="109"/>
      <c r="D216" s="3">
        <v>282500</v>
      </c>
      <c r="E216" s="113"/>
      <c r="F216" s="3">
        <v>283379</v>
      </c>
      <c r="G216" s="113"/>
      <c r="H216" s="46">
        <f t="shared" si="1"/>
        <v>100.31115044247787</v>
      </c>
      <c r="I216" s="136"/>
    </row>
    <row r="217" spans="1:9" ht="15.75" customHeight="1">
      <c r="A217" s="148"/>
      <c r="B217" s="108" t="s">
        <v>32</v>
      </c>
      <c r="C217" s="109"/>
      <c r="D217" s="3">
        <v>430100</v>
      </c>
      <c r="E217" s="113"/>
      <c r="F217" s="3">
        <v>419412</v>
      </c>
      <c r="G217" s="113"/>
      <c r="H217" s="46">
        <f t="shared" si="1"/>
        <v>97.51499651243897</v>
      </c>
      <c r="I217" s="136"/>
    </row>
    <row r="218" spans="1:9" ht="15.75" customHeight="1">
      <c r="A218" s="148"/>
      <c r="B218" s="108" t="s">
        <v>24</v>
      </c>
      <c r="C218" s="109"/>
      <c r="D218" s="3">
        <v>179502</v>
      </c>
      <c r="E218" s="113"/>
      <c r="F218" s="3">
        <v>151470</v>
      </c>
      <c r="G218" s="113"/>
      <c r="H218" s="46">
        <f t="shared" si="1"/>
        <v>84.38346090851356</v>
      </c>
      <c r="I218" s="136"/>
    </row>
    <row r="219" spans="1:9" ht="15.75" customHeight="1">
      <c r="A219" s="148"/>
      <c r="B219" s="108" t="s">
        <v>126</v>
      </c>
      <c r="C219" s="109"/>
      <c r="D219" s="3">
        <v>0</v>
      </c>
      <c r="E219" s="113"/>
      <c r="F219" s="3">
        <v>0</v>
      </c>
      <c r="G219" s="113"/>
      <c r="H219" s="46">
        <v>0</v>
      </c>
      <c r="I219" s="136"/>
    </row>
    <row r="220" spans="1:9" ht="17.25" customHeight="1">
      <c r="A220" s="148"/>
      <c r="B220" s="108" t="s">
        <v>25</v>
      </c>
      <c r="C220" s="109"/>
      <c r="D220" s="3">
        <v>32300</v>
      </c>
      <c r="E220" s="113"/>
      <c r="F220" s="3">
        <v>31034</v>
      </c>
      <c r="G220" s="113"/>
      <c r="H220" s="46">
        <f t="shared" si="1"/>
        <v>96.08049535603715</v>
      </c>
      <c r="I220" s="136"/>
    </row>
    <row r="221" spans="1:9" ht="18" customHeight="1">
      <c r="A221" s="148"/>
      <c r="B221" s="108" t="s">
        <v>26</v>
      </c>
      <c r="C221" s="109"/>
      <c r="D221" s="3">
        <v>2600</v>
      </c>
      <c r="E221" s="113"/>
      <c r="F221" s="3">
        <v>1925</v>
      </c>
      <c r="G221" s="113"/>
      <c r="H221" s="46">
        <f t="shared" si="1"/>
        <v>74.03846153846155</v>
      </c>
      <c r="I221" s="136"/>
    </row>
    <row r="222" spans="1:9" ht="17.25" customHeight="1">
      <c r="A222" s="148"/>
      <c r="B222" s="108" t="s">
        <v>33</v>
      </c>
      <c r="C222" s="109"/>
      <c r="D222" s="3">
        <v>0</v>
      </c>
      <c r="E222" s="113"/>
      <c r="F222" s="3">
        <v>1847</v>
      </c>
      <c r="G222" s="113"/>
      <c r="H222" s="46">
        <v>0</v>
      </c>
      <c r="I222" s="136"/>
    </row>
    <row r="223" spans="1:9" ht="17.25" customHeight="1">
      <c r="A223" s="148"/>
      <c r="B223" s="122" t="s">
        <v>147</v>
      </c>
      <c r="C223" s="123"/>
      <c r="D223" s="3">
        <v>0</v>
      </c>
      <c r="E223" s="113"/>
      <c r="F223" s="3">
        <v>156570</v>
      </c>
      <c r="G223" s="113"/>
      <c r="H223" s="46">
        <v>0</v>
      </c>
      <c r="I223" s="136"/>
    </row>
    <row r="224" spans="1:9" ht="15.75" customHeight="1">
      <c r="A224" s="148"/>
      <c r="B224" s="108" t="s">
        <v>29</v>
      </c>
      <c r="C224" s="109"/>
      <c r="D224" s="3">
        <v>48000</v>
      </c>
      <c r="E224" s="113"/>
      <c r="F224" s="3">
        <v>38873</v>
      </c>
      <c r="G224" s="113"/>
      <c r="H224" s="46">
        <f t="shared" si="1"/>
        <v>80.98541666666667</v>
      </c>
      <c r="I224" s="136"/>
    </row>
    <row r="225" spans="1:9" ht="19.5" customHeight="1">
      <c r="A225" s="148"/>
      <c r="B225" s="108" t="s">
        <v>134</v>
      </c>
      <c r="C225" s="109"/>
      <c r="D225" s="3">
        <v>4500</v>
      </c>
      <c r="E225" s="113"/>
      <c r="F225" s="3">
        <v>4629</v>
      </c>
      <c r="G225" s="113"/>
      <c r="H225" s="46">
        <f t="shared" si="1"/>
        <v>102.86666666666666</v>
      </c>
      <c r="I225" s="136"/>
    </row>
    <row r="226" spans="1:9" ht="20.25" customHeight="1">
      <c r="A226" s="148"/>
      <c r="B226" s="108" t="s">
        <v>30</v>
      </c>
      <c r="C226" s="109"/>
      <c r="D226" s="3">
        <v>1140000</v>
      </c>
      <c r="E226" s="113"/>
      <c r="F226" s="3">
        <v>0</v>
      </c>
      <c r="G226" s="113"/>
      <c r="H226" s="46">
        <f t="shared" si="1"/>
        <v>0</v>
      </c>
      <c r="I226" s="136"/>
    </row>
    <row r="227" spans="1:9" ht="20.25" customHeight="1">
      <c r="A227" s="76"/>
      <c r="B227" s="87" t="s">
        <v>172</v>
      </c>
      <c r="C227" s="88"/>
      <c r="D227" s="15">
        <v>0</v>
      </c>
      <c r="E227" s="113"/>
      <c r="F227" s="15">
        <v>34711</v>
      </c>
      <c r="G227" s="113"/>
      <c r="H227" s="3">
        <v>0</v>
      </c>
      <c r="I227" s="136"/>
    </row>
    <row r="228" spans="1:9" ht="40.5" customHeight="1" thickBot="1">
      <c r="A228" s="12"/>
      <c r="B228" s="110" t="s">
        <v>106</v>
      </c>
      <c r="C228" s="111"/>
      <c r="D228" s="13">
        <f>SUM(D197:D226)</f>
        <v>6522722</v>
      </c>
      <c r="E228" s="156"/>
      <c r="F228" s="14">
        <f>SUM(F213:F227)</f>
        <v>5513204</v>
      </c>
      <c r="G228" s="156"/>
      <c r="H228" s="65">
        <f t="shared" si="1"/>
        <v>84.52305647856831</v>
      </c>
      <c r="I228" s="137"/>
    </row>
    <row r="229" spans="4:7" ht="12.75" customHeight="1">
      <c r="D229" s="11"/>
      <c r="E229" s="11"/>
      <c r="F229" s="11"/>
      <c r="G229" s="11"/>
    </row>
    <row r="230" spans="4:7" ht="12.75" customHeight="1">
      <c r="D230" s="11"/>
      <c r="E230" s="11"/>
      <c r="F230" s="11"/>
      <c r="G230" s="11"/>
    </row>
    <row r="231" spans="4:7" ht="12.75" customHeight="1">
      <c r="D231" s="11"/>
      <c r="E231" s="11"/>
      <c r="F231" s="11"/>
      <c r="G231" s="11"/>
    </row>
    <row r="232" spans="4:7" ht="12.75" customHeight="1">
      <c r="D232" s="11"/>
      <c r="E232" s="11"/>
      <c r="F232" s="11"/>
      <c r="G232" s="11"/>
    </row>
    <row r="233" spans="2:10" ht="21.75" customHeight="1" thickBot="1">
      <c r="B233" s="59" t="s">
        <v>173</v>
      </c>
      <c r="C233" s="60"/>
      <c r="D233" s="35"/>
      <c r="E233" s="24"/>
      <c r="F233" s="35"/>
      <c r="G233" s="26"/>
      <c r="H233" s="61"/>
      <c r="I233" s="62"/>
      <c r="J233" s="63"/>
    </row>
    <row r="234" spans="2:10" ht="12.75" customHeight="1" thickBot="1">
      <c r="B234" s="48"/>
      <c r="C234" s="48"/>
      <c r="D234" s="36"/>
      <c r="E234" s="50"/>
      <c r="F234" s="45"/>
      <c r="G234" s="47"/>
      <c r="H234" s="51"/>
      <c r="I234" s="49"/>
      <c r="J234" s="64">
        <v>0.9952</v>
      </c>
    </row>
    <row r="235" spans="4:7" ht="12.75" customHeight="1">
      <c r="D235" s="11"/>
      <c r="E235" s="11"/>
      <c r="F235" s="11"/>
      <c r="G235" s="11"/>
    </row>
    <row r="236" spans="4:7" ht="12.75" customHeight="1">
      <c r="D236" s="11"/>
      <c r="E236" s="11"/>
      <c r="F236" s="11"/>
      <c r="G236" s="11"/>
    </row>
    <row r="237" spans="4:7" ht="12.75" customHeight="1">
      <c r="D237" s="11"/>
      <c r="E237" s="11"/>
      <c r="F237" s="11"/>
      <c r="G237" s="11"/>
    </row>
    <row r="238" spans="4:7" ht="12.75" customHeight="1">
      <c r="D238" s="11"/>
      <c r="E238" s="11"/>
      <c r="F238" s="11"/>
      <c r="G238" s="11"/>
    </row>
    <row r="243" spans="2:3" ht="12.75" customHeight="1">
      <c r="B243" s="1"/>
      <c r="C243" s="1"/>
    </row>
    <row r="244" ht="12.75" customHeight="1">
      <c r="B244" s="1"/>
    </row>
    <row r="245" ht="12.75" customHeight="1">
      <c r="B245" s="1"/>
    </row>
    <row r="246" spans="2:8" ht="12.75" customHeight="1">
      <c r="B246" s="1"/>
      <c r="C246" s="1"/>
      <c r="G246" s="1"/>
      <c r="H246" s="1"/>
    </row>
    <row r="247" spans="2:3" ht="12.75" customHeight="1">
      <c r="B247" s="1"/>
      <c r="C247" s="1"/>
    </row>
    <row r="248" ht="12.75" customHeight="1">
      <c r="B248" s="1"/>
    </row>
    <row r="249" ht="12.75" customHeight="1">
      <c r="B249" s="1"/>
    </row>
    <row r="250" ht="12.75" customHeight="1">
      <c r="B250" s="1"/>
    </row>
    <row r="251" ht="12.75" customHeight="1">
      <c r="B251" s="1"/>
    </row>
    <row r="252" ht="12.75" customHeight="1">
      <c r="B252" s="1"/>
    </row>
    <row r="254" ht="12.75" customHeight="1">
      <c r="B254" s="1"/>
    </row>
    <row r="255" ht="12.75" customHeight="1">
      <c r="B255" s="1"/>
    </row>
    <row r="256" ht="12.75" customHeight="1">
      <c r="B256" s="1"/>
    </row>
    <row r="257" ht="12.75" customHeight="1">
      <c r="B257" s="1"/>
    </row>
    <row r="258" ht="12.75" customHeight="1">
      <c r="B258" s="1"/>
    </row>
    <row r="259" ht="12.75" customHeight="1">
      <c r="B259" s="1"/>
    </row>
    <row r="260" ht="12.75" customHeight="1">
      <c r="B260" s="1"/>
    </row>
    <row r="261" ht="12.75" customHeight="1">
      <c r="B261" s="1"/>
    </row>
    <row r="262" ht="12.75" customHeight="1">
      <c r="B262" s="1"/>
    </row>
    <row r="263" ht="12.75" customHeight="1">
      <c r="B263" s="1"/>
    </row>
    <row r="265" ht="12.75" customHeight="1">
      <c r="B265" s="1"/>
    </row>
    <row r="266" ht="12.75" customHeight="1">
      <c r="B266" s="1"/>
    </row>
    <row r="267" ht="12.75" customHeight="1">
      <c r="B267" s="1"/>
    </row>
    <row r="268" ht="12.75" customHeight="1">
      <c r="B268" s="1"/>
    </row>
    <row r="269" ht="12.75" customHeight="1">
      <c r="B269" s="1"/>
    </row>
    <row r="270" ht="12.75" customHeight="1">
      <c r="B270" s="1"/>
    </row>
    <row r="271" ht="12.75" customHeight="1">
      <c r="B271" s="1"/>
    </row>
    <row r="272" ht="12.75" customHeight="1">
      <c r="B272" s="1"/>
    </row>
    <row r="273" ht="12.75" customHeight="1">
      <c r="B273" s="1"/>
    </row>
    <row r="274" ht="12.75" customHeight="1">
      <c r="B274" s="1"/>
    </row>
    <row r="275" ht="12.75" customHeight="1">
      <c r="B275" s="1"/>
    </row>
    <row r="276" ht="12.75" customHeight="1">
      <c r="B276" s="1"/>
    </row>
    <row r="277" ht="12.75" customHeight="1">
      <c r="B277" s="1"/>
    </row>
    <row r="278" ht="12.75" customHeight="1">
      <c r="B278" s="1"/>
    </row>
    <row r="279" ht="12.75" customHeight="1">
      <c r="B279" s="1"/>
    </row>
    <row r="280" ht="12.75" customHeight="1">
      <c r="B280" s="1"/>
    </row>
    <row r="281" ht="12.75" customHeight="1">
      <c r="B281" s="1"/>
    </row>
    <row r="282" ht="12.75" customHeight="1">
      <c r="B282" s="1"/>
    </row>
    <row r="283" ht="12.75" customHeight="1">
      <c r="B283" s="1"/>
    </row>
    <row r="284" ht="12.75" customHeight="1">
      <c r="B284" s="1"/>
    </row>
    <row r="285" ht="12.75" customHeight="1">
      <c r="B285" s="1"/>
    </row>
    <row r="286" ht="12.75" customHeight="1">
      <c r="B286" s="1"/>
    </row>
    <row r="287" ht="12.75" customHeight="1">
      <c r="B287" s="1"/>
    </row>
    <row r="288" ht="12.75" customHeight="1">
      <c r="B288" s="1"/>
    </row>
    <row r="289" ht="12.75" customHeight="1">
      <c r="B289" s="1"/>
    </row>
    <row r="291" ht="12.75" customHeight="1">
      <c r="B291" s="1"/>
    </row>
    <row r="292" ht="12.75" customHeight="1">
      <c r="B292" s="1"/>
    </row>
    <row r="294" ht="12.75" customHeight="1">
      <c r="B294" s="1"/>
    </row>
    <row r="295" ht="12.75" customHeight="1">
      <c r="B295" s="1"/>
    </row>
    <row r="297" ht="12.75" customHeight="1">
      <c r="B297" s="1"/>
    </row>
    <row r="298" ht="12.75" customHeight="1">
      <c r="B298" s="1"/>
    </row>
    <row r="299" ht="12.75" customHeight="1">
      <c r="B299" s="1"/>
    </row>
    <row r="300" ht="12.75" customHeight="1">
      <c r="B300" s="1"/>
    </row>
    <row r="302" ht="12.75" customHeight="1">
      <c r="B302" s="1"/>
    </row>
    <row r="303" ht="12.75" customHeight="1">
      <c r="B303" s="1"/>
    </row>
    <row r="304" ht="12.75" customHeight="1">
      <c r="B304" s="1"/>
    </row>
    <row r="305" ht="12.75" customHeight="1">
      <c r="B305" s="1"/>
    </row>
    <row r="306" ht="12.75" customHeight="1">
      <c r="B306" s="1"/>
    </row>
    <row r="307" ht="12.75" customHeight="1">
      <c r="B307" s="1"/>
    </row>
    <row r="308" ht="12.75" customHeight="1">
      <c r="B308" s="1"/>
    </row>
    <row r="309" ht="12.75" customHeight="1">
      <c r="B309" s="1"/>
    </row>
    <row r="310" ht="12.75" customHeight="1">
      <c r="B310" s="1"/>
    </row>
    <row r="311" ht="12.75" customHeight="1">
      <c r="B311" s="1"/>
    </row>
    <row r="312" ht="12.75" customHeight="1">
      <c r="B312" s="1"/>
    </row>
    <row r="313" ht="12.75" customHeight="1">
      <c r="B313" s="1"/>
    </row>
    <row r="314" ht="12.75" customHeight="1">
      <c r="B314" s="1"/>
    </row>
  </sheetData>
  <sheetProtection/>
  <mergeCells count="119">
    <mergeCell ref="H135:I158"/>
    <mergeCell ref="D164:D171"/>
    <mergeCell ref="F164:F171"/>
    <mergeCell ref="B164:B184"/>
    <mergeCell ref="H164:I173"/>
    <mergeCell ref="B111:B134"/>
    <mergeCell ref="B162:B163"/>
    <mergeCell ref="H174:I184"/>
    <mergeCell ref="E135:E160"/>
    <mergeCell ref="G135:G160"/>
    <mergeCell ref="A109:A110"/>
    <mergeCell ref="B109:B110"/>
    <mergeCell ref="A161:C161"/>
    <mergeCell ref="H111:I117"/>
    <mergeCell ref="B135:B160"/>
    <mergeCell ref="H159:I161"/>
    <mergeCell ref="F42:F43"/>
    <mergeCell ref="F63:G63"/>
    <mergeCell ref="E78:E86"/>
    <mergeCell ref="H78:I86"/>
    <mergeCell ref="D113:D117"/>
    <mergeCell ref="F113:F117"/>
    <mergeCell ref="H87:I90"/>
    <mergeCell ref="H91:I105"/>
    <mergeCell ref="F109:G109"/>
    <mergeCell ref="D109:E109"/>
    <mergeCell ref="A108:I108"/>
    <mergeCell ref="B65:B86"/>
    <mergeCell ref="A57:C57"/>
    <mergeCell ref="A107:C107"/>
    <mergeCell ref="H44:I56"/>
    <mergeCell ref="H57:I57"/>
    <mergeCell ref="H65:I77"/>
    <mergeCell ref="B87:B106"/>
    <mergeCell ref="A87:A106"/>
    <mergeCell ref="H106:I106"/>
    <mergeCell ref="A162:A163"/>
    <mergeCell ref="A42:A56"/>
    <mergeCell ref="E213:E228"/>
    <mergeCell ref="A62:I62"/>
    <mergeCell ref="A63:A64"/>
    <mergeCell ref="B63:B64"/>
    <mergeCell ref="C63:C64"/>
    <mergeCell ref="A190:I190"/>
    <mergeCell ref="G78:G86"/>
    <mergeCell ref="B196:C196"/>
    <mergeCell ref="G213:G228"/>
    <mergeCell ref="B225:C225"/>
    <mergeCell ref="D12:G18"/>
    <mergeCell ref="A191:A192"/>
    <mergeCell ref="D191:E191"/>
    <mergeCell ref="F191:G191"/>
    <mergeCell ref="E44:E56"/>
    <mergeCell ref="G44:G56"/>
    <mergeCell ref="G174:G184"/>
    <mergeCell ref="D63:E63"/>
    <mergeCell ref="D162:E162"/>
    <mergeCell ref="B214:C214"/>
    <mergeCell ref="B215:C215"/>
    <mergeCell ref="B222:C222"/>
    <mergeCell ref="B220:C220"/>
    <mergeCell ref="E174:E184"/>
    <mergeCell ref="B217:C217"/>
    <mergeCell ref="B218:C218"/>
    <mergeCell ref="B210:J210"/>
    <mergeCell ref="B211:C212"/>
    <mergeCell ref="A197:A226"/>
    <mergeCell ref="B213:C213"/>
    <mergeCell ref="B193:C193"/>
    <mergeCell ref="B226:C226"/>
    <mergeCell ref="B223:C223"/>
    <mergeCell ref="B216:C216"/>
    <mergeCell ref="A39:I39"/>
    <mergeCell ref="A40:A41"/>
    <mergeCell ref="B40:B41"/>
    <mergeCell ref="D40:E40"/>
    <mergeCell ref="F40:G40"/>
    <mergeCell ref="H42:I43"/>
    <mergeCell ref="H40:I41"/>
    <mergeCell ref="D42:D43"/>
    <mergeCell ref="C40:C41"/>
    <mergeCell ref="B42:B56"/>
    <mergeCell ref="B224:C224"/>
    <mergeCell ref="B221:C221"/>
    <mergeCell ref="B219:C219"/>
    <mergeCell ref="F162:G162"/>
    <mergeCell ref="H63:I64"/>
    <mergeCell ref="H109:I110"/>
    <mergeCell ref="H162:I163"/>
    <mergeCell ref="H107:I107"/>
    <mergeCell ref="C109:C110"/>
    <mergeCell ref="I213:I228"/>
    <mergeCell ref="B228:C228"/>
    <mergeCell ref="D65:D77"/>
    <mergeCell ref="F65:F77"/>
    <mergeCell ref="B191:C192"/>
    <mergeCell ref="B201:C201"/>
    <mergeCell ref="B203:C203"/>
    <mergeCell ref="B197:C197"/>
    <mergeCell ref="B199:C199"/>
    <mergeCell ref="D193:D204"/>
    <mergeCell ref="B198:C198"/>
    <mergeCell ref="H118:I134"/>
    <mergeCell ref="B194:C194"/>
    <mergeCell ref="B202:C202"/>
    <mergeCell ref="B195:C195"/>
    <mergeCell ref="B200:C200"/>
    <mergeCell ref="F193:F204"/>
    <mergeCell ref="B204:C204"/>
    <mergeCell ref="C162:C163"/>
    <mergeCell ref="A185:C185"/>
    <mergeCell ref="A186:C186"/>
    <mergeCell ref="D211:E211"/>
    <mergeCell ref="H185:I185"/>
    <mergeCell ref="H186:I186"/>
    <mergeCell ref="H193:H204"/>
    <mergeCell ref="F211:G211"/>
    <mergeCell ref="H211:I211"/>
    <mergeCell ref="H191:I191"/>
  </mergeCells>
  <printOptions/>
  <pageMargins left="0.25" right="0.25" top="0.75" bottom="0.75" header="0.3" footer="0.3"/>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Tajnica</cp:lastModifiedBy>
  <cp:lastPrinted>2017-12-28T12:22:14Z</cp:lastPrinted>
  <dcterms:created xsi:type="dcterms:W3CDTF">2018-01-23T08:12:41Z</dcterms:created>
  <dcterms:modified xsi:type="dcterms:W3CDTF">2018-01-23T08:12:41Z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01C2D35AF44DC8546069FCCFAB82437E8AE85364339A3FD7B8457322ABA5F93C19AE1510F54DDC058B541E4AA986E19A4E0E3C085511CF837F59F5C22A1C081DEADD6FFA8A5A5D4BB6495E846168AEF0F441A3A1A5FC0E32548D4AADCF4BBF072EACF58CEDBA310C70132E4FD3E2FDE4E54292429BFD893644DC46909888F44</vt:lpwstr>
  </property>
  <property fmtid="{D5CDD505-2E9C-101B-9397-08002B2CF9AE}" pid="3" name="Business Objects Context Information1">
    <vt:lpwstr>C4949974772710816B3135DB34264D5D4F50D9C998EE00C07327A28898C1F9CA5530FBF4324D1AD94042F434463F2C71BBAB109613B4AAD2F27E47C8C2215A9EABD43EEA99EF3C1375B1116D9654D0A761248CA98224AE41B700151411CB75F9F47BA9B5CB7E252B08D16DC25F304D6A5644A8BFD64ABB1EF5BD10646EC97C7</vt:lpwstr>
  </property>
  <property fmtid="{D5CDD505-2E9C-101B-9397-08002B2CF9AE}" pid="4" name="Business Objects Context Information2">
    <vt:lpwstr>7446E8A7CFF9E74CAD06760F5A1BD132C949C723C294B0F484A5551EB934679CF6125EB41AB205A3D6EEE6EBBDED7913F90BCB195A6EE58C8F40376DD0DF1C7A1E32400165F976EF2FEB80A1F34BFAC1850DBC76B354AA6FEFDBBC0EBCACE6994732608B582A1BADB9006D652E9FA6EAFD0226B466F37C519FA1716C39F13FE</vt:lpwstr>
  </property>
  <property fmtid="{D5CDD505-2E9C-101B-9397-08002B2CF9AE}" pid="5" name="Business Objects Context Information3">
    <vt:lpwstr>55B19429B9ECC1563CDB4E8A5951F4B6B6A76EFA0F862792F2A389C69D3412888B97204E4F99296DCAF2F6812AA3364A8B6A4A8465B1C0CAF762583E457C86B5CBC88BA5423415912F0C28ABD5AC219726EDEAEE8C6440BFE494F880E4BF57E26283880CEEF99E1B0EA16FCE7A3AE147B9CC1B6961F7A44F28A4103E8263DAE</vt:lpwstr>
  </property>
  <property fmtid="{D5CDD505-2E9C-101B-9397-08002B2CF9AE}" pid="6" name="Business Objects Context Information4">
    <vt:lpwstr>9BEA2497F639C517C109DF9D3D8A72A06A11D7ED7919DC0FB36AD86A9F810E26977B36CD805811F7EE1CDFCE9C3F429D709931577284DCBAC6729103794A932EB6BD0B1CB2CFA6717DDD14A5FBB996C027AD7BD2E1B0457341DF4491F891A681E9443A734361CD07C3C85B968AA4B2781C480CC8C9F86A9DE90B9DF49FD6176</vt:lpwstr>
  </property>
  <property fmtid="{D5CDD505-2E9C-101B-9397-08002B2CF9AE}" pid="7" name="Business Objects Context Information5">
    <vt:lpwstr>E7EC464C7866F72E19F8E7276D34C5290C949E8D736C11C41898E8C67635E799CA2DDF74E715BBA1D8CEBBF3DF49E3F01E7D32E9675C88DB0E91D8665E8DEDE3D7BBA6A0E4CD324E7C12959BA1A7732409CD09FD11FBBF707B837FC9631EEFE7525E72799AF9E5556B05C54DA52C8C086D3EC85A73255D5C1690770DF867165</vt:lpwstr>
  </property>
  <property fmtid="{D5CDD505-2E9C-101B-9397-08002B2CF9AE}" pid="8" name="Business Objects Context Information6">
    <vt:lpwstr>458BAE99B0BEB9FBE774199F546692A3D9AB7B9B067DFEFD9D0A09ACAF91B6E1FE465E094032A463992419371A466BCBEC0E13B300127479B7806353E82E172C14B499D357425E4521457BDD6037859E3A0E4B227B06E754C008E586585DF3E349B55DE3B4E6792A981BC087A17C2D69F8A2F3BF793396E1EE9167087A2AABC</vt:lpwstr>
  </property>
  <property fmtid="{D5CDD505-2E9C-101B-9397-08002B2CF9AE}" pid="9" name="Business Objects Context Information7">
    <vt:lpwstr>710B45CBC477616FC7E022A7754FE0689BDC742A6A24F00053F50AC797CEBFF074B557D920F5B3520952EEE71B4EBDA035E1A2D7524A803949FABE7CE92AFCA0EF74A8CB41DABD6A8EEE3FDFEB6795002CB72E979153936BDD6B1CEF54E828E1A7B33AAE26F4CB82BC190896B7E08F4B751581AE4B2665A6E8B1DE56A49F8C0</vt:lpwstr>
  </property>
  <property fmtid="{D5CDD505-2E9C-101B-9397-08002B2CF9AE}" pid="10" name="Business Objects Context Information8">
    <vt:lpwstr>09D7D7CEBF68B65F3F5637D02B49C79E2489F98E977AF1BE27EBC2EB6AF0447EC5ABBDA86E023670384873CA5D27A8B2138A668DB7CA031E9C81ACCB51D33CC60F52E7247F2C727FB0B927112E42402670A7E7B162A277CEB261BE0903212C4FFE0279D2CF</vt:lpwstr>
  </property>
</Properties>
</file>