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racunovodstvo2\Desktop\ŠTEFANIJA\FINANCIJSKI PLANOVI\2023-2025\"/>
    </mc:Choice>
  </mc:AlternateContent>
  <xr:revisionPtr revIDLastSave="0" documentId="13_ncr:1_{1BFFC82D-125E-4456-B722-2945461FB709}" xr6:coauthVersionLast="36" xr6:coauthVersionMax="36" xr10:uidLastSave="{00000000-0000-0000-0000-000000000000}"/>
  <bookViews>
    <workbookView xWindow="0" yWindow="0" windowWidth="25440" windowHeight="12300" xr2:uid="{00000000-000D-0000-FFFF-FFFF00000000}"/>
  </bookViews>
  <sheets>
    <sheet name="Godišnji izvještaj o izvršenju" sheetId="1" r:id="rId1"/>
  </sheets>
  <calcPr calcId="191029"/>
</workbook>
</file>

<file path=xl/calcChain.xml><?xml version="1.0" encoding="utf-8"?>
<calcChain xmlns="http://schemas.openxmlformats.org/spreadsheetml/2006/main">
  <c r="E75" i="1" l="1"/>
  <c r="E60" i="1" l="1"/>
  <c r="E64" i="1"/>
  <c r="E70" i="1"/>
  <c r="E79" i="1"/>
  <c r="E59" i="1" l="1"/>
  <c r="E56" i="1"/>
  <c r="E47" i="1"/>
  <c r="E49" i="1"/>
  <c r="E54" i="1"/>
  <c r="E51" i="1"/>
  <c r="E42" i="1"/>
  <c r="D75" i="1"/>
  <c r="D64" i="1"/>
  <c r="D60" i="1"/>
  <c r="D51" i="1"/>
  <c r="D42" i="1"/>
  <c r="E58" i="1" l="1"/>
  <c r="D81" i="1"/>
  <c r="C45" i="1"/>
  <c r="C42" i="1" s="1"/>
  <c r="C41" i="1" s="1"/>
  <c r="C60" i="1"/>
  <c r="C64" i="1"/>
  <c r="C70" i="1"/>
  <c r="C74" i="1"/>
  <c r="C59" i="1" l="1"/>
  <c r="C81" i="1" s="1"/>
  <c r="C86" i="1"/>
  <c r="C85" i="1" s="1"/>
</calcChain>
</file>

<file path=xl/sharedStrings.xml><?xml version="1.0" encoding="utf-8"?>
<sst xmlns="http://schemas.openxmlformats.org/spreadsheetml/2006/main" count="136" uniqueCount="92">
  <si>
    <t>Oznaka</t>
  </si>
  <si>
    <t>SVEUKUPNO RASHODI I IZDACI</t>
  </si>
  <si>
    <t>32 Materijalni rashodi</t>
  </si>
  <si>
    <t>321 Naknade troškova zaposlenima</t>
  </si>
  <si>
    <t>322 Rashodi za materijal i energiju</t>
  </si>
  <si>
    <t>323 Rashodi za usluge</t>
  </si>
  <si>
    <t>329 Ostali nespomenuti rashodi poslovanja</t>
  </si>
  <si>
    <t>42 Rashodi za nabavu proizvedene dugotrajne imovine</t>
  </si>
  <si>
    <t>422 Postrojenja i oprema</t>
  </si>
  <si>
    <t>31 Rashodi za zaposlene</t>
  </si>
  <si>
    <t>311 Plaće (Bruto)</t>
  </si>
  <si>
    <t>313 Doprinosi na plaće</t>
  </si>
  <si>
    <t>312 Ostali rashodi za zaposlene</t>
  </si>
  <si>
    <t>324 Naknade troškova osobama izvan radnog odnosa</t>
  </si>
  <si>
    <t>34 Financijski rashodi</t>
  </si>
  <si>
    <t>343 Ostali financijski rashodi</t>
  </si>
  <si>
    <t>Plan 2021.(1.)</t>
  </si>
  <si>
    <t>Razlika (2.)</t>
  </si>
  <si>
    <t>REPUBLIKA HRVATSKA</t>
  </si>
  <si>
    <t>45 Rashodi za dodatna ulaganja na nefinancijskoj imovini</t>
  </si>
  <si>
    <t>ŠKOLSKI ODBOR</t>
  </si>
  <si>
    <t>Plan 2021. (1)</t>
  </si>
  <si>
    <t>A. RAČUN PRIHODA I RASHODA</t>
  </si>
  <si>
    <t>636 Pomoći proračunskim korisnicima iz proračuna koji im nije nadležan</t>
  </si>
  <si>
    <t>638 Pomoći temeljem prijenosa EU sredstava</t>
  </si>
  <si>
    <t>641 Prihodi od financijske imovine</t>
  </si>
  <si>
    <t>661 Prihodi od prodaje proizvoda i robe te pruženih usluga</t>
  </si>
  <si>
    <t>671 Prihodi iz nadležnog proračuna za financiranje redovne djelatnosti proračunskih korisnika</t>
  </si>
  <si>
    <t>SVEUKUPNO PRIHODI</t>
  </si>
  <si>
    <t>Razlika (2) (3-1)</t>
  </si>
  <si>
    <t>6 Prihodi poslovanja</t>
  </si>
  <si>
    <t>7 Prihodi od prodaje nefinancijske imovine</t>
  </si>
  <si>
    <t>3 Rashodi poslovanja</t>
  </si>
  <si>
    <t>4 Rashodi za nabavu nefinancijske imovine</t>
  </si>
  <si>
    <t>Razlika - višak/manjak</t>
  </si>
  <si>
    <t>C. PRORAČUN UKUPNO</t>
  </si>
  <si>
    <t>1. PRIHODI I PRIMICI</t>
  </si>
  <si>
    <t>2. RASHODI I IZDACI</t>
  </si>
  <si>
    <t>3. RAZLIKA - VIŠAK/MANJAK</t>
  </si>
  <si>
    <t>D. RASPOLOŽIVA SREDSTVA IZ PRETHODNIH GODINA</t>
  </si>
  <si>
    <t>VIŠAK/MANJAK PRIHODA prenešeni (+/-)</t>
  </si>
  <si>
    <t>VIŠAK/MANJAK PRIHODA I PRIMITAKA</t>
  </si>
  <si>
    <t>I. SAŽETAK</t>
  </si>
  <si>
    <t>II. OPĆI DIO</t>
  </si>
  <si>
    <t>III. POSEBNI DIO</t>
  </si>
  <si>
    <t>Razlika (2=3-1)</t>
  </si>
  <si>
    <t>63 Pomoći iz inozemstva i od subjekata unutar općeg proračuna</t>
  </si>
  <si>
    <t>64 Prihodi od imovine</t>
  </si>
  <si>
    <t>66 Prihodi od prodaje proizvoda i robe te pruženih usluga i prihodi od donacija te povrati po protestiranim jamstvima</t>
  </si>
  <si>
    <t>67 Prihodi iz nadležnog proračuna i od HZZO-a temeljem ugovornih obveza</t>
  </si>
  <si>
    <t>451  Dodatna ulaganja na građevinskim objektima</t>
  </si>
  <si>
    <t>SVEUKUPNO RASHODI</t>
  </si>
  <si>
    <t>634 Pomoći od izvanproračunskih korisnika</t>
  </si>
  <si>
    <t>65 Prihodi od upravnih i administrativnih pristojbi, pristojbi po posebnim propisima i naknada</t>
  </si>
  <si>
    <t>652 Prihodi po posebnim propisima</t>
  </si>
  <si>
    <t>424 Knjige, umjetnička djela i ostale izložbene vrijednosti</t>
  </si>
  <si>
    <t>Indeks (2/1*100)</t>
  </si>
  <si>
    <t>683 Ostali prihodi</t>
  </si>
  <si>
    <t>IV. OBRAZLOŽENJE</t>
  </si>
  <si>
    <t>Pojedine stavke koje pokazuju veća odstupanja rezultat su stvarnih potreba za rashodima s jedne strane te realiziranih prihoda s druge strane te se najvećim dijelom odnose na vlastite i namjenske izvore financiranja.</t>
  </si>
  <si>
    <t>Temeljem odredbi članka 86. stavka 3. Zakona o proračunu („Narodne novine“, br. 144/21)</t>
  </si>
  <si>
    <t>Predsjednica Školskog odbora:</t>
  </si>
  <si>
    <t>_____________________________</t>
  </si>
  <si>
    <t>Tekući financijski plan usvojen je na razini podskupine (3. razina računskog plana, dok se izvršenje u posebnom dijelu iskazuje na razini odjeljka ekonomske klasifikacije (4. razini računskog plana). Shodno tome, indeks se iskazuje za 3. razinu računskog plana.</t>
  </si>
  <si>
    <t>MEĐIMURSKA ŽUPANIJA</t>
  </si>
  <si>
    <t>OSNOVNA ŠKOLA DOMAŠINEC</t>
  </si>
  <si>
    <t>POLUGODIŠNJI IZVJEŠTAJ O IZVRŠENJU FINANCIJSKOG PLANA</t>
  </si>
  <si>
    <t>OSNOVNE ŠKOLE DOMAŠINEC</t>
  </si>
  <si>
    <t>Simona Sinković</t>
  </si>
  <si>
    <t xml:space="preserve">   632 Pomoći od međunarodnih organizacija</t>
  </si>
  <si>
    <t>663 Donacije od pravnih i fizičkih osoba izvan opće države</t>
  </si>
  <si>
    <t>68 Kazne,upravne mjere i ostali prihodi</t>
  </si>
  <si>
    <t>ZA RAZDOBLJE SIJEČANJ - LIPANJ 2023. GODINE</t>
  </si>
  <si>
    <t>Tekući financijski plan 2023. (1)</t>
  </si>
  <si>
    <t>Izvršenje Financijskog plana 2023. (polugodišnje) (2)</t>
  </si>
  <si>
    <t xml:space="preserve">Izvršenje Financijskoj plana Osnovne škole Domašinec za 2023. godinu sastoji se od dva dijela:
 Opći dio - sastoji se od Račun prihoda i rashoda i Račun financiranja (primitke i izdatke) te Raspoloživa sredstva iz prethodnih godina (preneseni višak/manjak). 
 Posebni dio - sastoji se od plana rashoda i izdataka iskazanih po vrstama, raspoređenih u programe koji se sastoje od aktivnosti i projekata. 
</t>
  </si>
  <si>
    <t xml:space="preserve">   421 Građevinski objekti</t>
  </si>
  <si>
    <t>38 Ostali rashodi poslovanja</t>
  </si>
  <si>
    <t>Izvor financiranja 44</t>
  </si>
  <si>
    <t>Aktivnost T100103 Škole jednakih mogućnosti</t>
  </si>
  <si>
    <t>Aktivnost A101301 Osnovno školstvo</t>
  </si>
  <si>
    <t>Izvor financiranja 51</t>
  </si>
  <si>
    <t>Aktivnost T100103 Projekt "Školska shema"</t>
  </si>
  <si>
    <t>Aktivnost A101330 E-škole</t>
  </si>
  <si>
    <t>Izvor financiranja 11 Opći prihodi i primici</t>
  </si>
  <si>
    <t>Aktivnost A101314 Ostali izdaci za osnovne škole</t>
  </si>
  <si>
    <t>Izvor financiranja 52 Državni proračun</t>
  </si>
  <si>
    <t>Izvor financiranja 43 Posebne namjene</t>
  </si>
  <si>
    <t>Kapitalni projekti</t>
  </si>
  <si>
    <t>45 Dodatna ulaganja na građevnskim objektima</t>
  </si>
  <si>
    <t>Izvor financiranja 63 Donacije</t>
  </si>
  <si>
    <t>Osnovna škola Domašinec  d o n o s 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</si>
</sst>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.5"/>
      <color rgb="FF000000"/>
      <name val="Small Fonts"/>
    </font>
    <font>
      <sz val="7.5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sz val="7.5"/>
      <color rgb="FF0070C0"/>
      <name val="Arial"/>
      <family val="2"/>
      <charset val="238"/>
    </font>
    <font>
      <sz val="9"/>
      <color rgb="FF0070C0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7.5"/>
      <color rgb="FF000000"/>
      <name val="MS Sans Serif"/>
    </font>
    <font>
      <b/>
      <sz val="7.5"/>
      <color rgb="FF000000"/>
      <name val="MS Sans Serif"/>
      <family val="2"/>
      <charset val="238"/>
    </font>
    <font>
      <sz val="7.5"/>
      <color theme="1"/>
      <name val="Arial"/>
      <family val="2"/>
      <charset val="238"/>
    </font>
    <font>
      <b/>
      <sz val="7.5"/>
      <color rgb="FF000000"/>
      <name val="Small Fonts"/>
      <family val="2"/>
      <charset val="238"/>
    </font>
    <font>
      <b/>
      <sz val="10"/>
      <color rgb="FF000000"/>
      <name val="MS Sans Serif"/>
      <family val="2"/>
      <charset val="238"/>
    </font>
    <font>
      <sz val="7.5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7.5"/>
      <color rgb="FF000000"/>
      <name val="Verdana"/>
      <family val="2"/>
      <charset val="238"/>
    </font>
    <font>
      <sz val="7.5"/>
      <color rgb="FF000000"/>
      <name val="Small Fonts"/>
      <charset val="238"/>
    </font>
    <font>
      <b/>
      <sz val="10"/>
      <color rgb="FF000000"/>
      <name val="Small Fonts"/>
      <charset val="238"/>
    </font>
    <font>
      <b/>
      <sz val="10"/>
      <color rgb="FF000000"/>
      <name val="MS Sans Serif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0" fillId="0" borderId="10" xfId="0" applyFont="1" applyBorder="1" applyAlignment="1">
      <alignment horizontal="center" vertical="center" wrapText="1" indent="1"/>
    </xf>
    <xf numFmtId="0" fontId="19" fillId="33" borderId="0" xfId="0" applyFont="1" applyFill="1" applyAlignment="1">
      <alignment horizontal="left" indent="1"/>
    </xf>
    <xf numFmtId="0" fontId="23" fillId="34" borderId="11" xfId="0" applyFont="1" applyFill="1" applyBorder="1" applyAlignment="1">
      <alignment horizontal="left" wrapText="1" indent="1"/>
    </xf>
    <xf numFmtId="4" fontId="23" fillId="34" borderId="11" xfId="0" applyNumberFormat="1" applyFont="1" applyFill="1" applyBorder="1" applyAlignment="1">
      <alignment horizontal="right" wrapText="1" indent="1"/>
    </xf>
    <xf numFmtId="0" fontId="23" fillId="34" borderId="11" xfId="0" applyFont="1" applyFill="1" applyBorder="1" applyAlignment="1">
      <alignment horizontal="right" wrapText="1" indent="1"/>
    </xf>
    <xf numFmtId="4" fontId="24" fillId="33" borderId="11" xfId="0" applyNumberFormat="1" applyFont="1" applyFill="1" applyBorder="1" applyAlignment="1">
      <alignment horizontal="right" wrapText="1" indent="1"/>
    </xf>
    <xf numFmtId="0" fontId="23" fillId="33" borderId="11" xfId="0" applyFont="1" applyFill="1" applyBorder="1" applyAlignment="1">
      <alignment horizontal="left" wrapText="1" indent="4"/>
    </xf>
    <xf numFmtId="4" fontId="23" fillId="33" borderId="11" xfId="0" applyNumberFormat="1" applyFont="1" applyFill="1" applyBorder="1" applyAlignment="1">
      <alignment horizontal="right" wrapText="1" indent="1"/>
    </xf>
    <xf numFmtId="0" fontId="25" fillId="33" borderId="11" xfId="0" applyFont="1" applyFill="1" applyBorder="1" applyAlignment="1">
      <alignment horizontal="left" wrapText="1" indent="5"/>
    </xf>
    <xf numFmtId="4" fontId="25" fillId="33" borderId="11" xfId="0" applyNumberFormat="1" applyFont="1" applyFill="1" applyBorder="1" applyAlignment="1">
      <alignment horizontal="right" wrapText="1" indent="1"/>
    </xf>
    <xf numFmtId="0" fontId="26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4" fontId="28" fillId="33" borderId="11" xfId="0" applyNumberFormat="1" applyFont="1" applyFill="1" applyBorder="1" applyAlignment="1">
      <alignment horizontal="right" wrapText="1" indent="1"/>
    </xf>
    <xf numFmtId="0" fontId="29" fillId="33" borderId="0" xfId="0" applyFont="1" applyFill="1" applyAlignment="1">
      <alignment horizontal="left" indent="1"/>
    </xf>
    <xf numFmtId="0" fontId="29" fillId="0" borderId="0" xfId="0" applyFont="1" applyAlignment="1">
      <alignment horizontal="left" indent="1"/>
    </xf>
    <xf numFmtId="0" fontId="3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 indent="1"/>
    </xf>
    <xf numFmtId="0" fontId="21" fillId="35" borderId="12" xfId="0" applyFont="1" applyFill="1" applyBorder="1" applyAlignment="1">
      <alignment horizontal="left" wrapText="1" indent="1"/>
    </xf>
    <xf numFmtId="0" fontId="23" fillId="33" borderId="12" xfId="0" applyFont="1" applyFill="1" applyBorder="1" applyAlignment="1">
      <alignment horizontal="left" wrapText="1" indent="1"/>
    </xf>
    <xf numFmtId="4" fontId="23" fillId="33" borderId="12" xfId="0" applyNumberFormat="1" applyFont="1" applyFill="1" applyBorder="1" applyAlignment="1">
      <alignment horizontal="right" wrapText="1" indent="1"/>
    </xf>
    <xf numFmtId="0" fontId="23" fillId="36" borderId="12" xfId="0" applyFont="1" applyFill="1" applyBorder="1" applyAlignment="1">
      <alignment horizontal="left" wrapText="1" indent="1"/>
    </xf>
    <xf numFmtId="4" fontId="23" fillId="36" borderId="12" xfId="0" applyNumberFormat="1" applyFont="1" applyFill="1" applyBorder="1" applyAlignment="1">
      <alignment horizontal="right" wrapText="1" indent="1"/>
    </xf>
    <xf numFmtId="0" fontId="23" fillId="34" borderId="12" xfId="0" applyFont="1" applyFill="1" applyBorder="1" applyAlignment="1">
      <alignment horizontal="left" wrapText="1" indent="1"/>
    </xf>
    <xf numFmtId="4" fontId="23" fillId="34" borderId="12" xfId="0" applyNumberFormat="1" applyFont="1" applyFill="1" applyBorder="1" applyAlignment="1">
      <alignment horizontal="right" wrapText="1" indent="1"/>
    </xf>
    <xf numFmtId="0" fontId="23" fillId="33" borderId="12" xfId="0" applyFont="1" applyFill="1" applyBorder="1" applyAlignment="1">
      <alignment horizontal="left" wrapText="1" indent="2"/>
    </xf>
    <xf numFmtId="0" fontId="25" fillId="33" borderId="12" xfId="0" applyFont="1" applyFill="1" applyBorder="1" applyAlignment="1">
      <alignment horizontal="left" wrapText="1" indent="3"/>
    </xf>
    <xf numFmtId="4" fontId="25" fillId="33" borderId="12" xfId="0" applyNumberFormat="1" applyFont="1" applyFill="1" applyBorder="1" applyAlignment="1">
      <alignment horizontal="right" wrapText="1" indent="1"/>
    </xf>
    <xf numFmtId="0" fontId="31" fillId="33" borderId="12" xfId="0" applyFont="1" applyFill="1" applyBorder="1" applyAlignment="1">
      <alignment horizontal="left" wrapText="1" indent="1"/>
    </xf>
    <xf numFmtId="4" fontId="31" fillId="33" borderId="12" xfId="0" applyNumberFormat="1" applyFont="1" applyFill="1" applyBorder="1" applyAlignment="1">
      <alignment horizontal="right" wrapText="1" indent="1"/>
    </xf>
    <xf numFmtId="0" fontId="19" fillId="0" borderId="0" xfId="0" applyFont="1" applyFill="1" applyAlignment="1">
      <alignment horizontal="left" indent="1"/>
    </xf>
    <xf numFmtId="0" fontId="22" fillId="37" borderId="11" xfId="0" applyFont="1" applyFill="1" applyBorder="1" applyAlignment="1">
      <alignment horizontal="left" wrapText="1" indent="1"/>
    </xf>
    <xf numFmtId="4" fontId="22" fillId="37" borderId="11" xfId="0" applyNumberFormat="1" applyFont="1" applyFill="1" applyBorder="1" applyAlignment="1">
      <alignment horizontal="right" wrapText="1" indent="1"/>
    </xf>
    <xf numFmtId="0" fontId="21" fillId="39" borderId="11" xfId="0" applyFont="1" applyFill="1" applyBorder="1" applyAlignment="1">
      <alignment horizontal="left" wrapText="1" indent="1"/>
    </xf>
    <xf numFmtId="4" fontId="21" fillId="39" borderId="11" xfId="0" applyNumberFormat="1" applyFont="1" applyFill="1" applyBorder="1" applyAlignment="1">
      <alignment horizontal="right" wrapText="1" indent="1"/>
    </xf>
    <xf numFmtId="0" fontId="26" fillId="38" borderId="0" xfId="0" applyFont="1" applyFill="1" applyAlignment="1">
      <alignment horizontal="left" indent="1"/>
    </xf>
    <xf numFmtId="4" fontId="21" fillId="35" borderId="12" xfId="0" applyNumberFormat="1" applyFont="1" applyFill="1" applyBorder="1" applyAlignment="1">
      <alignment horizontal="right" wrapText="1" inden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center"/>
    </xf>
    <xf numFmtId="0" fontId="25" fillId="33" borderId="12" xfId="0" applyFont="1" applyFill="1" applyBorder="1" applyAlignment="1">
      <alignment horizontal="left" wrapText="1" indent="2"/>
    </xf>
    <xf numFmtId="4" fontId="32" fillId="33" borderId="12" xfId="0" applyNumberFormat="1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left" wrapText="1" indent="5"/>
    </xf>
    <xf numFmtId="4" fontId="33" fillId="33" borderId="11" xfId="0" applyNumberFormat="1" applyFont="1" applyFill="1" applyBorder="1" applyAlignment="1">
      <alignment horizontal="right" wrapText="1" indent="1"/>
    </xf>
    <xf numFmtId="0" fontId="18" fillId="33" borderId="0" xfId="0" applyFont="1" applyFill="1" applyAlignment="1">
      <alignment horizontal="left" indent="1"/>
    </xf>
    <xf numFmtId="4" fontId="34" fillId="33" borderId="11" xfId="0" applyNumberFormat="1" applyFont="1" applyFill="1" applyBorder="1" applyAlignment="1">
      <alignment horizontal="right" wrapText="1" indent="1"/>
    </xf>
    <xf numFmtId="0" fontId="35" fillId="33" borderId="11" xfId="0" applyFont="1" applyFill="1" applyBorder="1" applyAlignment="1">
      <alignment horizontal="left" wrapText="1" indent="1"/>
    </xf>
    <xf numFmtId="0" fontId="36" fillId="0" borderId="0" xfId="0" applyFont="1" applyAlignment="1">
      <alignment horizontal="left" indent="1"/>
    </xf>
    <xf numFmtId="0" fontId="23" fillId="33" borderId="12" xfId="0" applyFont="1" applyFill="1" applyBorder="1" applyAlignment="1">
      <alignment horizontal="left" wrapText="1" indent="3"/>
    </xf>
    <xf numFmtId="0" fontId="37" fillId="0" borderId="0" xfId="0" applyFont="1" applyAlignment="1">
      <alignment horizontal="left" indent="1"/>
    </xf>
    <xf numFmtId="0" fontId="38" fillId="33" borderId="0" xfId="0" applyFont="1" applyFill="1" applyAlignment="1">
      <alignment horizontal="left" indent="1"/>
    </xf>
    <xf numFmtId="0" fontId="25" fillId="33" borderId="11" xfId="0" applyFont="1" applyFill="1" applyBorder="1" applyAlignment="1">
      <alignment horizontal="left" wrapText="1" indent="4"/>
    </xf>
    <xf numFmtId="4" fontId="39" fillId="33" borderId="11" xfId="0" applyNumberFormat="1" applyFont="1" applyFill="1" applyBorder="1" applyAlignment="1">
      <alignment horizontal="right" wrapText="1" indent="1"/>
    </xf>
    <xf numFmtId="0" fontId="25" fillId="33" borderId="13" xfId="0" applyFont="1" applyFill="1" applyBorder="1" applyAlignment="1">
      <alignment horizontal="left" wrapText="1" indent="5"/>
    </xf>
    <xf numFmtId="0" fontId="25" fillId="33" borderId="14" xfId="0" applyFont="1" applyFill="1" applyBorder="1" applyAlignment="1">
      <alignment horizontal="left" wrapText="1" indent="5"/>
    </xf>
    <xf numFmtId="0" fontId="23" fillId="33" borderId="14" xfId="0" applyFont="1" applyFill="1" applyBorder="1" applyAlignment="1">
      <alignment horizontal="left" wrapText="1" indent="5"/>
    </xf>
    <xf numFmtId="4" fontId="40" fillId="33" borderId="11" xfId="0" applyNumberFormat="1" applyFont="1" applyFill="1" applyBorder="1" applyAlignment="1">
      <alignment horizontal="right" wrapText="1" indent="1"/>
    </xf>
    <xf numFmtId="0" fontId="20" fillId="33" borderId="0" xfId="0" applyFont="1" applyFill="1" applyAlignment="1">
      <alignment horizontal="left" indent="1"/>
    </xf>
    <xf numFmtId="4" fontId="41" fillId="33" borderId="11" xfId="0" applyNumberFormat="1" applyFont="1" applyFill="1" applyBorder="1" applyAlignment="1">
      <alignment horizontal="right" wrapText="1" indent="1"/>
    </xf>
    <xf numFmtId="4" fontId="41" fillId="33" borderId="11" xfId="0" applyNumberFormat="1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5"/>
  <sheetViews>
    <sheetView showGridLines="0" tabSelected="1" topLeftCell="A5" workbookViewId="0">
      <selection activeCell="A14" sqref="A14:D14"/>
    </sheetView>
  </sheetViews>
  <sheetFormatPr defaultRowHeight="11.25" x14ac:dyDescent="0.15"/>
  <cols>
    <col min="1" max="1" width="74.5703125" style="1" customWidth="1"/>
    <col min="2" max="2" width="24.28515625" style="1" hidden="1" customWidth="1"/>
    <col min="3" max="3" width="15.85546875" style="1" hidden="1" customWidth="1"/>
    <col min="4" max="4" width="24.7109375" style="1" customWidth="1"/>
    <col min="5" max="5" width="24.42578125" style="1" customWidth="1"/>
    <col min="6" max="6" width="16.5703125" style="1" customWidth="1"/>
    <col min="7" max="16384" width="9.140625" style="1"/>
  </cols>
  <sheetData>
    <row r="1" spans="1:5" x14ac:dyDescent="0.15">
      <c r="A1" s="13" t="s">
        <v>18</v>
      </c>
    </row>
    <row r="2" spans="1:5" x14ac:dyDescent="0.15">
      <c r="A2" s="13" t="s">
        <v>64</v>
      </c>
    </row>
    <row r="3" spans="1:5" x14ac:dyDescent="0.15">
      <c r="A3" s="13" t="s">
        <v>65</v>
      </c>
    </row>
    <row r="4" spans="1:5" x14ac:dyDescent="0.15">
      <c r="A4" s="13" t="s">
        <v>20</v>
      </c>
    </row>
    <row r="5" spans="1:5" x14ac:dyDescent="0.15">
      <c r="A5" s="13"/>
    </row>
    <row r="8" spans="1:5" x14ac:dyDescent="0.15">
      <c r="A8" s="66" t="s">
        <v>60</v>
      </c>
      <c r="B8" s="66"/>
      <c r="C8" s="66"/>
      <c r="D8" s="66"/>
    </row>
    <row r="9" spans="1:5" x14ac:dyDescent="0.15">
      <c r="A9" s="63" t="s">
        <v>91</v>
      </c>
      <c r="B9" s="63"/>
      <c r="C9" s="63"/>
      <c r="D9" s="63"/>
      <c r="E9" s="14"/>
    </row>
    <row r="10" spans="1:5" x14ac:dyDescent="0.15">
      <c r="A10" s="42"/>
      <c r="B10" s="42"/>
      <c r="C10" s="42"/>
      <c r="D10" s="42"/>
      <c r="E10" s="42"/>
    </row>
    <row r="11" spans="1:5" x14ac:dyDescent="0.15">
      <c r="A11" s="42"/>
      <c r="B11" s="42"/>
      <c r="C11" s="42"/>
      <c r="D11" s="42"/>
      <c r="E11" s="42"/>
    </row>
    <row r="12" spans="1:5" x14ac:dyDescent="0.15">
      <c r="A12" s="42"/>
      <c r="B12" s="42"/>
      <c r="C12" s="42"/>
      <c r="D12" s="42"/>
      <c r="E12" s="42"/>
    </row>
    <row r="13" spans="1:5" x14ac:dyDescent="0.15">
      <c r="A13" s="13"/>
      <c r="B13" s="13"/>
      <c r="C13" s="13"/>
      <c r="D13" s="13"/>
      <c r="E13" s="13"/>
    </row>
    <row r="14" spans="1:5" ht="18" x14ac:dyDescent="0.25">
      <c r="A14" s="64" t="s">
        <v>66</v>
      </c>
      <c r="B14" s="64"/>
      <c r="C14" s="64"/>
      <c r="D14" s="64"/>
      <c r="E14" s="15"/>
    </row>
    <row r="15" spans="1:5" ht="18" x14ac:dyDescent="0.25">
      <c r="A15" s="64" t="s">
        <v>67</v>
      </c>
      <c r="B15" s="64"/>
      <c r="C15" s="64"/>
      <c r="D15" s="64"/>
      <c r="E15" s="15"/>
    </row>
    <row r="16" spans="1:5" ht="18" x14ac:dyDescent="0.25">
      <c r="A16" s="65" t="s">
        <v>72</v>
      </c>
      <c r="B16" s="65"/>
      <c r="C16" s="65"/>
      <c r="D16" s="65"/>
      <c r="E16" s="16"/>
    </row>
    <row r="17" spans="1:6" ht="18" x14ac:dyDescent="0.25">
      <c r="A17" s="13"/>
      <c r="B17" s="20"/>
      <c r="C17" s="20"/>
      <c r="D17" s="20"/>
      <c r="E17" s="16"/>
    </row>
    <row r="18" spans="1:6" x14ac:dyDescent="0.15">
      <c r="A18" s="39" t="s">
        <v>42</v>
      </c>
    </row>
    <row r="19" spans="1:6" ht="51" x14ac:dyDescent="0.15">
      <c r="A19" s="21" t="s">
        <v>0</v>
      </c>
      <c r="B19" s="21" t="s">
        <v>21</v>
      </c>
      <c r="C19" s="21" t="s">
        <v>29</v>
      </c>
      <c r="D19" s="21" t="s">
        <v>73</v>
      </c>
      <c r="E19" s="21" t="s">
        <v>74</v>
      </c>
      <c r="F19" s="21" t="s">
        <v>56</v>
      </c>
    </row>
    <row r="20" spans="1:6" ht="12.75" x14ac:dyDescent="0.2">
      <c r="A20" s="22" t="s">
        <v>22</v>
      </c>
      <c r="B20" s="22"/>
      <c r="C20" s="22"/>
      <c r="D20" s="22"/>
      <c r="E20" s="22"/>
      <c r="F20" s="22"/>
    </row>
    <row r="21" spans="1:6" ht="12.75" x14ac:dyDescent="0.2">
      <c r="A21" s="23" t="s">
        <v>30</v>
      </c>
      <c r="B21" s="24">
        <v>15205765</v>
      </c>
      <c r="C21" s="24">
        <v>2714700</v>
      </c>
      <c r="D21" s="24">
        <v>1030096</v>
      </c>
      <c r="E21" s="24">
        <v>472532.9</v>
      </c>
      <c r="F21" s="24">
        <v>45.87</v>
      </c>
    </row>
    <row r="22" spans="1:6" ht="12.75" x14ac:dyDescent="0.2">
      <c r="A22" s="23" t="s">
        <v>31</v>
      </c>
      <c r="B22" s="24">
        <v>10000</v>
      </c>
      <c r="C22" s="24"/>
      <c r="D22" s="24">
        <v>0</v>
      </c>
      <c r="E22" s="24"/>
      <c r="F22" s="24"/>
    </row>
    <row r="23" spans="1:6" ht="12.75" x14ac:dyDescent="0.2">
      <c r="A23" s="23" t="s">
        <v>32</v>
      </c>
      <c r="B23" s="24">
        <v>15196225</v>
      </c>
      <c r="C23" s="24">
        <v>2714700</v>
      </c>
      <c r="D23" s="24">
        <v>996000</v>
      </c>
      <c r="E23" s="24">
        <v>457774.93</v>
      </c>
      <c r="F23" s="24">
        <v>45.96</v>
      </c>
    </row>
    <row r="24" spans="1:6" ht="12.75" x14ac:dyDescent="0.2">
      <c r="A24" s="23" t="s">
        <v>33</v>
      </c>
      <c r="B24" s="24">
        <v>210762</v>
      </c>
      <c r="C24" s="24"/>
      <c r="D24" s="24">
        <v>26950</v>
      </c>
      <c r="E24" s="24">
        <v>4588.45</v>
      </c>
      <c r="F24" s="24">
        <v>17.03</v>
      </c>
    </row>
    <row r="25" spans="1:6" ht="12.75" x14ac:dyDescent="0.2">
      <c r="A25" s="25" t="s">
        <v>34</v>
      </c>
      <c r="B25" s="26">
        <v>-191222</v>
      </c>
      <c r="C25" s="26"/>
      <c r="D25" s="26">
        <v>7146</v>
      </c>
      <c r="E25" s="26">
        <v>10169.52</v>
      </c>
      <c r="F25" s="26">
        <v>142.31</v>
      </c>
    </row>
    <row r="26" spans="1:6" ht="12.75" x14ac:dyDescent="0.2">
      <c r="A26" s="22" t="s">
        <v>35</v>
      </c>
      <c r="B26" s="22"/>
      <c r="C26" s="22"/>
      <c r="D26" s="22"/>
      <c r="E26" s="22"/>
      <c r="F26" s="22"/>
    </row>
    <row r="27" spans="1:6" ht="12.75" x14ac:dyDescent="0.2">
      <c r="A27" s="23" t="s">
        <v>36</v>
      </c>
      <c r="B27" s="24">
        <v>15215765</v>
      </c>
      <c r="C27" s="24">
        <v>2714700</v>
      </c>
      <c r="D27" s="24">
        <v>1030096</v>
      </c>
      <c r="E27" s="24">
        <v>472532.9</v>
      </c>
      <c r="F27" s="24">
        <v>45.87</v>
      </c>
    </row>
    <row r="28" spans="1:6" ht="12.75" x14ac:dyDescent="0.2">
      <c r="A28" s="23" t="s">
        <v>37</v>
      </c>
      <c r="B28" s="24">
        <v>15406987</v>
      </c>
      <c r="C28" s="24">
        <v>2714700</v>
      </c>
      <c r="D28" s="24">
        <v>1022950</v>
      </c>
      <c r="E28" s="24">
        <v>462363.38</v>
      </c>
      <c r="F28" s="24">
        <v>45.2</v>
      </c>
    </row>
    <row r="29" spans="1:6" ht="12.75" x14ac:dyDescent="0.2">
      <c r="A29" s="25" t="s">
        <v>38</v>
      </c>
      <c r="B29" s="26">
        <v>-191222</v>
      </c>
      <c r="C29" s="26"/>
      <c r="D29" s="26">
        <v>7146</v>
      </c>
      <c r="E29" s="26">
        <v>10169.52</v>
      </c>
      <c r="F29" s="26">
        <v>142.31</v>
      </c>
    </row>
    <row r="30" spans="1:6" ht="12.75" x14ac:dyDescent="0.2">
      <c r="A30" s="22" t="s">
        <v>39</v>
      </c>
      <c r="B30" s="22"/>
      <c r="C30" s="22"/>
      <c r="D30" s="22"/>
      <c r="E30" s="22"/>
      <c r="F30" s="22"/>
    </row>
    <row r="31" spans="1:6" ht="12.75" x14ac:dyDescent="0.2">
      <c r="A31" s="23" t="s">
        <v>40</v>
      </c>
      <c r="B31" s="24">
        <v>191222</v>
      </c>
      <c r="C31" s="24"/>
      <c r="D31" s="24">
        <v>-1327</v>
      </c>
      <c r="E31" s="24">
        <v>-8632.49</v>
      </c>
      <c r="F31" s="24">
        <v>650.53</v>
      </c>
    </row>
    <row r="32" spans="1:6" ht="12.75" x14ac:dyDescent="0.2">
      <c r="A32" s="25" t="s">
        <v>41</v>
      </c>
      <c r="B32" s="26">
        <v>0</v>
      </c>
      <c r="C32" s="26"/>
      <c r="D32" s="26">
        <v>5819</v>
      </c>
      <c r="E32" s="26">
        <v>1537.03</v>
      </c>
      <c r="F32" s="26">
        <v>26.41</v>
      </c>
    </row>
    <row r="33" spans="1:6" x14ac:dyDescent="0.15">
      <c r="A33" s="13"/>
    </row>
    <row r="34" spans="1:6" x14ac:dyDescent="0.15">
      <c r="A34" s="13"/>
    </row>
    <row r="35" spans="1:6" x14ac:dyDescent="0.15">
      <c r="A35" s="13"/>
    </row>
    <row r="36" spans="1:6" x14ac:dyDescent="0.15">
      <c r="A36" s="13"/>
    </row>
    <row r="37" spans="1:6" x14ac:dyDescent="0.15">
      <c r="A37" s="13"/>
    </row>
    <row r="38" spans="1:6" x14ac:dyDescent="0.15">
      <c r="A38" s="39" t="s">
        <v>43</v>
      </c>
    </row>
    <row r="39" spans="1:6" ht="51" x14ac:dyDescent="0.15">
      <c r="A39" s="21" t="s">
        <v>0</v>
      </c>
      <c r="B39" s="21" t="s">
        <v>21</v>
      </c>
      <c r="C39" s="21" t="s">
        <v>45</v>
      </c>
      <c r="D39" s="21" t="s">
        <v>73</v>
      </c>
      <c r="E39" s="21" t="s">
        <v>74</v>
      </c>
      <c r="F39" s="21" t="s">
        <v>56</v>
      </c>
    </row>
    <row r="40" spans="1:6" ht="12.75" x14ac:dyDescent="0.2">
      <c r="A40" s="22" t="s">
        <v>22</v>
      </c>
      <c r="B40" s="22"/>
      <c r="C40" s="22"/>
      <c r="D40" s="40"/>
      <c r="E40" s="40"/>
      <c r="F40" s="22"/>
    </row>
    <row r="41" spans="1:6" ht="12.75" x14ac:dyDescent="0.2">
      <c r="A41" s="27" t="s">
        <v>30</v>
      </c>
      <c r="B41" s="28">
        <v>15205765</v>
      </c>
      <c r="C41" s="28">
        <f>C42</f>
        <v>2714700</v>
      </c>
      <c r="D41" s="28"/>
      <c r="E41" s="28"/>
      <c r="F41" s="28"/>
    </row>
    <row r="42" spans="1:6" ht="12.75" x14ac:dyDescent="0.2">
      <c r="A42" s="29" t="s">
        <v>46</v>
      </c>
      <c r="B42" s="24">
        <v>12195165</v>
      </c>
      <c r="C42" s="24">
        <f>C45</f>
        <v>2714700</v>
      </c>
      <c r="D42" s="24">
        <f>SUM(D43:D46)</f>
        <v>937484</v>
      </c>
      <c r="E42" s="24">
        <f>SUM(E43:E46)</f>
        <v>439509.63</v>
      </c>
      <c r="F42" s="24"/>
    </row>
    <row r="43" spans="1:6" ht="12.75" x14ac:dyDescent="0.2">
      <c r="A43" s="43" t="s">
        <v>69</v>
      </c>
      <c r="B43" s="24"/>
      <c r="C43" s="24"/>
      <c r="D43" s="31"/>
      <c r="E43" s="24"/>
      <c r="F43" s="24"/>
    </row>
    <row r="44" spans="1:6" ht="12" x14ac:dyDescent="0.2">
      <c r="A44" s="30" t="s">
        <v>52</v>
      </c>
      <c r="B44" s="31"/>
      <c r="C44" s="31"/>
      <c r="D44" s="31"/>
      <c r="E44" s="31"/>
      <c r="F44" s="31"/>
    </row>
    <row r="45" spans="1:6" ht="12" x14ac:dyDescent="0.2">
      <c r="A45" s="30" t="s">
        <v>23</v>
      </c>
      <c r="B45" s="31">
        <v>12164665</v>
      </c>
      <c r="C45" s="31">
        <f>2714700</f>
        <v>2714700</v>
      </c>
      <c r="D45" s="31">
        <v>932484</v>
      </c>
      <c r="E45" s="31">
        <v>437964.2</v>
      </c>
      <c r="F45" s="31">
        <v>46.97</v>
      </c>
    </row>
    <row r="46" spans="1:6" ht="12" x14ac:dyDescent="0.2">
      <c r="A46" s="30" t="s">
        <v>24</v>
      </c>
      <c r="B46" s="31">
        <v>30500</v>
      </c>
      <c r="C46" s="31">
        <v>0</v>
      </c>
      <c r="D46" s="31">
        <v>5000</v>
      </c>
      <c r="E46" s="31">
        <v>1545.43</v>
      </c>
      <c r="F46" s="31">
        <v>30.91</v>
      </c>
    </row>
    <row r="47" spans="1:6" ht="12.75" x14ac:dyDescent="0.2">
      <c r="A47" s="29" t="s">
        <v>47</v>
      </c>
      <c r="B47" s="24">
        <v>1000</v>
      </c>
      <c r="C47" s="24">
        <v>0</v>
      </c>
      <c r="D47" s="24">
        <v>0</v>
      </c>
      <c r="E47" s="24">
        <f>SUM(E48)</f>
        <v>0.59</v>
      </c>
      <c r="F47" s="24"/>
    </row>
    <row r="48" spans="1:6" ht="12" x14ac:dyDescent="0.2">
      <c r="A48" s="30" t="s">
        <v>25</v>
      </c>
      <c r="B48" s="31">
        <v>1000</v>
      </c>
      <c r="C48" s="31">
        <v>0</v>
      </c>
      <c r="D48" s="31"/>
      <c r="E48" s="31">
        <v>0.59</v>
      </c>
      <c r="F48" s="31">
        <v>100</v>
      </c>
    </row>
    <row r="49" spans="1:6" ht="25.5" x14ac:dyDescent="0.2">
      <c r="A49" s="29" t="s">
        <v>53</v>
      </c>
      <c r="B49" s="24"/>
      <c r="C49" s="24"/>
      <c r="D49" s="24">
        <v>40192</v>
      </c>
      <c r="E49" s="24">
        <f>SUM(E50)</f>
        <v>11268.99</v>
      </c>
      <c r="F49" s="24"/>
    </row>
    <row r="50" spans="1:6" ht="12" x14ac:dyDescent="0.2">
      <c r="A50" s="30" t="s">
        <v>54</v>
      </c>
      <c r="B50" s="31"/>
      <c r="C50" s="31"/>
      <c r="D50" s="31">
        <v>40192</v>
      </c>
      <c r="E50" s="31">
        <v>11268.99</v>
      </c>
      <c r="F50" s="31">
        <v>28.04</v>
      </c>
    </row>
    <row r="51" spans="1:6" ht="25.5" x14ac:dyDescent="0.2">
      <c r="A51" s="29" t="s">
        <v>48</v>
      </c>
      <c r="B51" s="24">
        <v>755000</v>
      </c>
      <c r="C51" s="24">
        <v>0</v>
      </c>
      <c r="D51" s="24">
        <f>SUM(D52:D53)</f>
        <v>1433</v>
      </c>
      <c r="E51" s="24">
        <f>SUM(E52:E53)</f>
        <v>424.72</v>
      </c>
      <c r="F51" s="24"/>
    </row>
    <row r="52" spans="1:6" ht="12" x14ac:dyDescent="0.2">
      <c r="A52" s="30" t="s">
        <v>26</v>
      </c>
      <c r="B52" s="31">
        <v>755000</v>
      </c>
      <c r="C52" s="31">
        <v>0</v>
      </c>
      <c r="D52" s="31">
        <v>430</v>
      </c>
      <c r="E52" s="31">
        <v>0</v>
      </c>
      <c r="F52" s="31">
        <v>0</v>
      </c>
    </row>
    <row r="53" spans="1:6" ht="12" x14ac:dyDescent="0.2">
      <c r="A53" s="30" t="s">
        <v>70</v>
      </c>
      <c r="B53" s="31"/>
      <c r="C53" s="31"/>
      <c r="D53" s="31">
        <v>1003</v>
      </c>
      <c r="E53" s="31">
        <v>424.72</v>
      </c>
      <c r="F53" s="31">
        <v>42.34</v>
      </c>
    </row>
    <row r="54" spans="1:6" ht="12.75" x14ac:dyDescent="0.2">
      <c r="A54" s="29" t="s">
        <v>49</v>
      </c>
      <c r="B54" s="24">
        <v>2254600</v>
      </c>
      <c r="C54" s="24">
        <v>0</v>
      </c>
      <c r="D54" s="24">
        <v>50700</v>
      </c>
      <c r="E54" s="24">
        <f>SUM(E55)</f>
        <v>20861.36</v>
      </c>
      <c r="F54" s="24"/>
    </row>
    <row r="55" spans="1:6" ht="12" x14ac:dyDescent="0.2">
      <c r="A55" s="30" t="s">
        <v>27</v>
      </c>
      <c r="B55" s="31">
        <v>2254600</v>
      </c>
      <c r="C55" s="31">
        <v>0</v>
      </c>
      <c r="D55" s="31">
        <v>50700</v>
      </c>
      <c r="E55" s="31">
        <v>20861.36</v>
      </c>
      <c r="F55" s="31">
        <v>41.15</v>
      </c>
    </row>
    <row r="56" spans="1:6" ht="12.75" x14ac:dyDescent="0.2">
      <c r="A56" s="29" t="s">
        <v>71</v>
      </c>
      <c r="B56" s="31"/>
      <c r="C56" s="31"/>
      <c r="D56" s="24">
        <v>287</v>
      </c>
      <c r="E56" s="24">
        <f>SUM(E57)</f>
        <v>467.61</v>
      </c>
      <c r="F56" s="31"/>
    </row>
    <row r="57" spans="1:6" ht="12" x14ac:dyDescent="0.2">
      <c r="A57" s="30" t="s">
        <v>57</v>
      </c>
      <c r="B57" s="31"/>
      <c r="C57" s="31"/>
      <c r="D57" s="31">
        <v>287</v>
      </c>
      <c r="E57" s="31">
        <v>467.61</v>
      </c>
      <c r="F57" s="31">
        <v>162.93</v>
      </c>
    </row>
    <row r="58" spans="1:6" x14ac:dyDescent="0.15">
      <c r="A58" s="32" t="s">
        <v>28</v>
      </c>
      <c r="B58" s="33">
        <v>15215765</v>
      </c>
      <c r="C58" s="33">
        <v>0</v>
      </c>
      <c r="D58" s="44">
        <v>1030096</v>
      </c>
      <c r="E58" s="44">
        <f>(E42+E47+E49+E51+E54+E56)</f>
        <v>472532.89999999997</v>
      </c>
      <c r="F58" s="33">
        <v>45.87</v>
      </c>
    </row>
    <row r="59" spans="1:6" ht="12.75" x14ac:dyDescent="0.2">
      <c r="A59" s="27" t="s">
        <v>32</v>
      </c>
      <c r="B59" s="28">
        <v>15196225</v>
      </c>
      <c r="C59" s="28">
        <f>C60+C64+C70</f>
        <v>2614700</v>
      </c>
      <c r="D59" s="28">
        <v>996000</v>
      </c>
      <c r="E59" s="28">
        <f>(E60+E64+E70+E72)</f>
        <v>457774.93</v>
      </c>
      <c r="F59" s="28"/>
    </row>
    <row r="60" spans="1:6" ht="12.75" x14ac:dyDescent="0.2">
      <c r="A60" s="29" t="s">
        <v>9</v>
      </c>
      <c r="B60" s="24">
        <v>12942789</v>
      </c>
      <c r="C60" s="24">
        <f>SUM(C61:C63)</f>
        <v>2484000</v>
      </c>
      <c r="D60" s="24">
        <f>SUM(D61:D63)</f>
        <v>875000</v>
      </c>
      <c r="E60" s="24">
        <f>SUM(E61:E63)</f>
        <v>390430.95999999996</v>
      </c>
      <c r="F60" s="24"/>
    </row>
    <row r="61" spans="1:6" ht="12" x14ac:dyDescent="0.2">
      <c r="A61" s="30" t="s">
        <v>10</v>
      </c>
      <c r="B61" s="31">
        <v>10793736</v>
      </c>
      <c r="C61" s="31">
        <v>2023000</v>
      </c>
      <c r="D61" s="31">
        <v>755000</v>
      </c>
      <c r="E61" s="31">
        <v>319550.03999999998</v>
      </c>
      <c r="F61" s="31">
        <v>42.32</v>
      </c>
    </row>
    <row r="62" spans="1:6" ht="12" x14ac:dyDescent="0.2">
      <c r="A62" s="30" t="s">
        <v>12</v>
      </c>
      <c r="B62" s="31">
        <v>368000</v>
      </c>
      <c r="C62" s="31">
        <v>125000</v>
      </c>
      <c r="D62" s="31">
        <v>20000</v>
      </c>
      <c r="E62" s="31">
        <v>17478.43</v>
      </c>
      <c r="F62" s="31">
        <v>87.39</v>
      </c>
    </row>
    <row r="63" spans="1:6" ht="12" x14ac:dyDescent="0.2">
      <c r="A63" s="30" t="s">
        <v>11</v>
      </c>
      <c r="B63" s="31">
        <v>1781053</v>
      </c>
      <c r="C63" s="31">
        <v>336000</v>
      </c>
      <c r="D63" s="31">
        <v>100000</v>
      </c>
      <c r="E63" s="31">
        <v>53402.49</v>
      </c>
      <c r="F63" s="31">
        <v>53.4</v>
      </c>
    </row>
    <row r="64" spans="1:6" ht="12.75" x14ac:dyDescent="0.2">
      <c r="A64" s="29" t="s">
        <v>2</v>
      </c>
      <c r="B64" s="24">
        <v>2183436</v>
      </c>
      <c r="C64" s="24">
        <f>SUM(C65:C69)</f>
        <v>82700</v>
      </c>
      <c r="D64" s="24">
        <f>SUM(D65:D69)</f>
        <v>120000</v>
      </c>
      <c r="E64" s="24">
        <f>SUM(E65:E69)</f>
        <v>66612.399999999994</v>
      </c>
      <c r="F64" s="24"/>
    </row>
    <row r="65" spans="1:6" ht="12" x14ac:dyDescent="0.2">
      <c r="A65" s="30" t="s">
        <v>3</v>
      </c>
      <c r="B65" s="31">
        <v>482200</v>
      </c>
      <c r="C65" s="31">
        <v>-43000</v>
      </c>
      <c r="D65" s="31">
        <v>45000</v>
      </c>
      <c r="E65" s="31">
        <v>20288.97</v>
      </c>
      <c r="F65" s="31">
        <v>45.09</v>
      </c>
    </row>
    <row r="66" spans="1:6" ht="12" x14ac:dyDescent="0.2">
      <c r="A66" s="30" t="s">
        <v>4</v>
      </c>
      <c r="B66" s="31">
        <v>659652</v>
      </c>
      <c r="C66" s="31">
        <v>0</v>
      </c>
      <c r="D66" s="31">
        <v>50000</v>
      </c>
      <c r="E66" s="31">
        <v>31302.42</v>
      </c>
      <c r="F66" s="31">
        <v>62.6</v>
      </c>
    </row>
    <row r="67" spans="1:6" ht="12" x14ac:dyDescent="0.2">
      <c r="A67" s="30" t="s">
        <v>5</v>
      </c>
      <c r="B67" s="31">
        <v>979254</v>
      </c>
      <c r="C67" s="31">
        <v>0</v>
      </c>
      <c r="D67" s="31">
        <v>20000</v>
      </c>
      <c r="E67" s="31">
        <v>11728.33</v>
      </c>
      <c r="F67" s="31">
        <v>58.64</v>
      </c>
    </row>
    <row r="68" spans="1:6" ht="12" x14ac:dyDescent="0.2">
      <c r="A68" s="30" t="s">
        <v>13</v>
      </c>
      <c r="B68" s="31">
        <v>1330</v>
      </c>
      <c r="C68" s="31">
        <v>-1300</v>
      </c>
      <c r="D68" s="31"/>
      <c r="E68" s="31"/>
      <c r="F68" s="31"/>
    </row>
    <row r="69" spans="1:6" ht="12" x14ac:dyDescent="0.2">
      <c r="A69" s="30" t="s">
        <v>6</v>
      </c>
      <c r="B69" s="31">
        <v>61000</v>
      </c>
      <c r="C69" s="31">
        <v>127000</v>
      </c>
      <c r="D69" s="31">
        <v>5000</v>
      </c>
      <c r="E69" s="31">
        <v>3292.68</v>
      </c>
      <c r="F69" s="31">
        <v>65.849999999999994</v>
      </c>
    </row>
    <row r="70" spans="1:6" ht="12.75" x14ac:dyDescent="0.2">
      <c r="A70" s="29" t="s">
        <v>14</v>
      </c>
      <c r="B70" s="24">
        <v>70000</v>
      </c>
      <c r="C70" s="24">
        <f>C71</f>
        <v>48000</v>
      </c>
      <c r="D70" s="24">
        <v>1000</v>
      </c>
      <c r="E70" s="24">
        <f>SUM(E71)</f>
        <v>407.78</v>
      </c>
      <c r="F70" s="24"/>
    </row>
    <row r="71" spans="1:6" ht="12" x14ac:dyDescent="0.2">
      <c r="A71" s="30" t="s">
        <v>15</v>
      </c>
      <c r="B71" s="31">
        <v>70000</v>
      </c>
      <c r="C71" s="31">
        <v>48000</v>
      </c>
      <c r="D71" s="31">
        <v>1000</v>
      </c>
      <c r="E71" s="31">
        <v>407.78</v>
      </c>
      <c r="F71" s="31">
        <v>40.78</v>
      </c>
    </row>
    <row r="72" spans="1:6" s="52" customFormat="1" ht="12.75" x14ac:dyDescent="0.2">
      <c r="A72" s="51" t="s">
        <v>77</v>
      </c>
      <c r="B72" s="24"/>
      <c r="C72" s="24"/>
      <c r="D72" s="24"/>
      <c r="E72" s="24">
        <v>323.79000000000002</v>
      </c>
      <c r="F72" s="24"/>
    </row>
    <row r="73" spans="1:6" ht="12" x14ac:dyDescent="0.2">
      <c r="A73" s="30" t="s">
        <v>77</v>
      </c>
      <c r="B73" s="31"/>
      <c r="C73" s="31"/>
      <c r="D73" s="31"/>
      <c r="E73" s="31">
        <v>323.79000000000002</v>
      </c>
      <c r="F73" s="31">
        <v>323.79000000000002</v>
      </c>
    </row>
    <row r="74" spans="1:6" ht="12.75" x14ac:dyDescent="0.2">
      <c r="A74" s="27" t="s">
        <v>33</v>
      </c>
      <c r="B74" s="28">
        <v>210762</v>
      </c>
      <c r="C74" s="28">
        <f>C75+C79</f>
        <v>100000</v>
      </c>
      <c r="D74" s="28">
        <v>26950</v>
      </c>
      <c r="E74" s="28">
        <v>4588.45</v>
      </c>
      <c r="F74" s="28"/>
    </row>
    <row r="75" spans="1:6" ht="12.75" x14ac:dyDescent="0.2">
      <c r="A75" s="29" t="s">
        <v>7</v>
      </c>
      <c r="B75" s="24">
        <v>210762</v>
      </c>
      <c r="C75" s="24">
        <v>0</v>
      </c>
      <c r="D75" s="24">
        <f>SUM(D77:D78)</f>
        <v>15000</v>
      </c>
      <c r="E75" s="24">
        <f>SUM(E76:E78)</f>
        <v>4588.45</v>
      </c>
      <c r="F75" s="24"/>
    </row>
    <row r="76" spans="1:6" s="50" customFormat="1" ht="10.5" x14ac:dyDescent="0.2">
      <c r="A76" s="43" t="s">
        <v>76</v>
      </c>
      <c r="B76" s="31"/>
      <c r="C76" s="31"/>
      <c r="D76" s="31"/>
      <c r="E76" s="31">
        <v>829.53</v>
      </c>
      <c r="F76" s="31">
        <v>829.53</v>
      </c>
    </row>
    <row r="77" spans="1:6" ht="12" x14ac:dyDescent="0.2">
      <c r="A77" s="30" t="s">
        <v>8</v>
      </c>
      <c r="B77" s="31">
        <v>210762</v>
      </c>
      <c r="C77" s="31">
        <v>0</v>
      </c>
      <c r="D77" s="31">
        <v>5000</v>
      </c>
      <c r="E77" s="31">
        <v>3758.92</v>
      </c>
      <c r="F77" s="31">
        <v>75.180000000000007</v>
      </c>
    </row>
    <row r="78" spans="1:6" ht="12" x14ac:dyDescent="0.2">
      <c r="A78" s="30" t="s">
        <v>55</v>
      </c>
      <c r="B78" s="31"/>
      <c r="C78" s="31"/>
      <c r="D78" s="31">
        <v>10000</v>
      </c>
      <c r="E78" s="31"/>
      <c r="F78" s="31"/>
    </row>
    <row r="79" spans="1:6" ht="12.75" x14ac:dyDescent="0.2">
      <c r="A79" s="29" t="s">
        <v>19</v>
      </c>
      <c r="B79" s="24">
        <v>0</v>
      </c>
      <c r="C79" s="24">
        <v>100000</v>
      </c>
      <c r="D79" s="24">
        <v>11950</v>
      </c>
      <c r="E79" s="24">
        <f>SUM(E80)</f>
        <v>0</v>
      </c>
      <c r="F79" s="24"/>
    </row>
    <row r="80" spans="1:6" ht="12" x14ac:dyDescent="0.2">
      <c r="A80" s="30" t="s">
        <v>50</v>
      </c>
      <c r="B80" s="31">
        <v>0</v>
      </c>
      <c r="C80" s="31">
        <v>100000</v>
      </c>
      <c r="D80" s="31">
        <v>11950</v>
      </c>
      <c r="E80" s="31"/>
      <c r="F80" s="31"/>
    </row>
    <row r="81" spans="1:6" x14ac:dyDescent="0.15">
      <c r="A81" s="32" t="s">
        <v>51</v>
      </c>
      <c r="B81" s="33">
        <v>15406987</v>
      </c>
      <c r="C81" s="33">
        <f>C59+C74</f>
        <v>2714700</v>
      </c>
      <c r="D81" s="33">
        <f>(D60+D64+D70+D75+D79)</f>
        <v>1022950</v>
      </c>
      <c r="E81" s="33">
        <v>462363.38</v>
      </c>
      <c r="F81" s="33"/>
    </row>
    <row r="82" spans="1:6" x14ac:dyDescent="0.15">
      <c r="A82" s="13"/>
    </row>
    <row r="83" spans="1:6" ht="30.75" customHeight="1" thickBot="1" x14ac:dyDescent="0.2">
      <c r="A83" s="39" t="s">
        <v>44</v>
      </c>
    </row>
    <row r="84" spans="1:6" s="2" customFormat="1" ht="45" customHeight="1" thickBot="1" x14ac:dyDescent="0.2">
      <c r="A84" s="3" t="s">
        <v>0</v>
      </c>
      <c r="B84" s="3" t="s">
        <v>16</v>
      </c>
      <c r="C84" s="3" t="s">
        <v>17</v>
      </c>
      <c r="D84" s="21" t="s">
        <v>73</v>
      </c>
      <c r="E84" s="21" t="s">
        <v>74</v>
      </c>
      <c r="F84" s="21" t="s">
        <v>56</v>
      </c>
    </row>
    <row r="85" spans="1:6" s="34" customFormat="1" ht="12.75" x14ac:dyDescent="0.2">
      <c r="A85" s="37" t="s">
        <v>1</v>
      </c>
      <c r="B85" s="38">
        <v>15406987</v>
      </c>
      <c r="C85" s="38" t="e">
        <f>C86</f>
        <v>#REF!</v>
      </c>
      <c r="D85" s="38"/>
      <c r="E85" s="38"/>
      <c r="F85" s="38"/>
    </row>
    <row r="86" spans="1:6" s="34" customFormat="1" ht="12.75" x14ac:dyDescent="0.2">
      <c r="A86" s="35" t="s">
        <v>65</v>
      </c>
      <c r="B86" s="36">
        <v>15406987</v>
      </c>
      <c r="C86" s="36" t="e">
        <f>#REF!</f>
        <v>#REF!</v>
      </c>
      <c r="D86" s="36"/>
      <c r="E86" s="36"/>
      <c r="F86" s="36"/>
    </row>
    <row r="87" spans="1:6" s="34" customFormat="1" ht="12.75" x14ac:dyDescent="0.2">
      <c r="A87" s="5" t="s">
        <v>80</v>
      </c>
      <c r="B87" s="6">
        <v>215000</v>
      </c>
      <c r="C87" s="6">
        <v>0</v>
      </c>
      <c r="D87" s="6"/>
      <c r="E87" s="6"/>
      <c r="F87" s="6"/>
    </row>
    <row r="88" spans="1:6" s="4" customFormat="1" ht="12.75" x14ac:dyDescent="0.2">
      <c r="A88" s="9" t="s">
        <v>78</v>
      </c>
      <c r="B88" s="10">
        <v>215000</v>
      </c>
      <c r="C88" s="10">
        <v>0</v>
      </c>
      <c r="D88" s="10"/>
      <c r="E88" s="10"/>
      <c r="F88" s="10"/>
    </row>
    <row r="89" spans="1:6" s="18" customFormat="1" ht="12" x14ac:dyDescent="0.2">
      <c r="A89" s="45" t="s">
        <v>32</v>
      </c>
      <c r="B89" s="17">
        <v>27000</v>
      </c>
      <c r="C89" s="17">
        <v>0</v>
      </c>
      <c r="D89" s="46"/>
      <c r="E89" s="46"/>
      <c r="F89" s="46"/>
    </row>
    <row r="90" spans="1:6" s="18" customFormat="1" ht="12" x14ac:dyDescent="0.2">
      <c r="A90" s="45" t="s">
        <v>9</v>
      </c>
      <c r="B90" s="17"/>
      <c r="C90" s="17"/>
      <c r="D90" s="46"/>
      <c r="E90" s="46"/>
      <c r="F90" s="46"/>
    </row>
    <row r="91" spans="1:6" s="18" customFormat="1" ht="12" x14ac:dyDescent="0.2">
      <c r="A91" s="45" t="s">
        <v>2</v>
      </c>
      <c r="B91" s="17"/>
      <c r="C91" s="17"/>
      <c r="D91" s="46">
        <v>51150</v>
      </c>
      <c r="E91" s="46">
        <v>14887</v>
      </c>
      <c r="F91" s="46">
        <v>29.1</v>
      </c>
    </row>
    <row r="92" spans="1:6" s="18" customFormat="1" ht="12" x14ac:dyDescent="0.2">
      <c r="A92" s="45" t="s">
        <v>14</v>
      </c>
      <c r="B92" s="17"/>
      <c r="C92" s="17"/>
      <c r="D92" s="46">
        <v>1000</v>
      </c>
      <c r="E92" s="46">
        <v>407.78</v>
      </c>
      <c r="F92" s="46">
        <v>40.78</v>
      </c>
    </row>
    <row r="93" spans="1:6" s="34" customFormat="1" ht="12.75" x14ac:dyDescent="0.2">
      <c r="A93" s="5" t="s">
        <v>79</v>
      </c>
      <c r="B93" s="6">
        <v>45500</v>
      </c>
      <c r="C93" s="6">
        <v>0</v>
      </c>
      <c r="D93" s="6"/>
      <c r="E93" s="6"/>
      <c r="F93" s="6"/>
    </row>
    <row r="94" spans="1:6" s="4" customFormat="1" ht="12.75" x14ac:dyDescent="0.2">
      <c r="A94" s="9" t="s">
        <v>81</v>
      </c>
      <c r="B94" s="10">
        <v>15500</v>
      </c>
      <c r="C94" s="10">
        <v>0</v>
      </c>
      <c r="D94" s="10"/>
      <c r="E94" s="10"/>
      <c r="F94" s="10"/>
    </row>
    <row r="95" spans="1:6" s="53" customFormat="1" ht="10.5" x14ac:dyDescent="0.2">
      <c r="A95" s="54" t="s">
        <v>32</v>
      </c>
      <c r="B95" s="12"/>
      <c r="C95" s="12"/>
      <c r="D95" s="12"/>
      <c r="E95" s="12"/>
      <c r="F95" s="12"/>
    </row>
    <row r="96" spans="1:6" s="4" customFormat="1" ht="12" x14ac:dyDescent="0.2">
      <c r="A96" s="11" t="s">
        <v>2</v>
      </c>
      <c r="B96" s="12">
        <v>15500</v>
      </c>
      <c r="C96" s="12">
        <v>0</v>
      </c>
      <c r="D96" s="12">
        <v>5500</v>
      </c>
      <c r="E96" s="12">
        <v>2218.4699999999998</v>
      </c>
      <c r="F96" s="12">
        <v>40.340000000000003</v>
      </c>
    </row>
    <row r="97" spans="1:6" s="34" customFormat="1" ht="12.75" x14ac:dyDescent="0.2">
      <c r="A97" s="5" t="s">
        <v>82</v>
      </c>
      <c r="B97" s="6">
        <v>255000</v>
      </c>
      <c r="C97" s="6">
        <v>0</v>
      </c>
      <c r="D97" s="6"/>
      <c r="E97" s="6"/>
      <c r="F97" s="6"/>
    </row>
    <row r="98" spans="1:6" s="4" customFormat="1" ht="12.75" x14ac:dyDescent="0.2">
      <c r="A98" s="9" t="s">
        <v>81</v>
      </c>
      <c r="B98" s="10">
        <v>192336</v>
      </c>
      <c r="C98" s="10">
        <v>0</v>
      </c>
      <c r="D98" s="10"/>
      <c r="E98" s="10"/>
      <c r="F98" s="10"/>
    </row>
    <row r="99" spans="1:6" s="53" customFormat="1" ht="10.5" x14ac:dyDescent="0.2">
      <c r="A99" s="54" t="s">
        <v>32</v>
      </c>
      <c r="B99" s="12"/>
      <c r="C99" s="12"/>
      <c r="D99" s="12"/>
      <c r="E99" s="12"/>
      <c r="F99" s="12"/>
    </row>
    <row r="100" spans="1:6" s="47" customFormat="1" ht="12" x14ac:dyDescent="0.2">
      <c r="A100" s="45" t="s">
        <v>2</v>
      </c>
      <c r="B100" s="46">
        <v>30682</v>
      </c>
      <c r="C100" s="46">
        <v>0</v>
      </c>
      <c r="D100" s="46">
        <v>1800</v>
      </c>
      <c r="E100" s="46">
        <v>936.58</v>
      </c>
      <c r="F100" s="46">
        <v>52.03</v>
      </c>
    </row>
    <row r="101" spans="1:6" s="34" customFormat="1" ht="12.75" x14ac:dyDescent="0.2">
      <c r="A101" s="5" t="s">
        <v>83</v>
      </c>
      <c r="B101" s="7">
        <v>250000</v>
      </c>
      <c r="C101" s="7">
        <v>0</v>
      </c>
      <c r="D101" s="6"/>
      <c r="E101" s="6"/>
      <c r="F101" s="6"/>
    </row>
    <row r="102" spans="1:6" s="4" customFormat="1" ht="12.75" x14ac:dyDescent="0.2">
      <c r="A102" s="9" t="s">
        <v>84</v>
      </c>
      <c r="B102" s="10">
        <v>192336</v>
      </c>
      <c r="C102" s="10">
        <v>0</v>
      </c>
      <c r="D102" s="10"/>
      <c r="E102" s="10"/>
      <c r="F102" s="10"/>
    </row>
    <row r="103" spans="1:6" s="53" customFormat="1" ht="10.5" x14ac:dyDescent="0.2">
      <c r="A103" s="54" t="s">
        <v>32</v>
      </c>
      <c r="B103" s="12"/>
      <c r="C103" s="12"/>
      <c r="D103" s="12"/>
      <c r="E103" s="12"/>
      <c r="F103" s="12"/>
    </row>
    <row r="104" spans="1:6" s="47" customFormat="1" ht="12" x14ac:dyDescent="0.2">
      <c r="A104" s="45" t="s">
        <v>9</v>
      </c>
      <c r="B104" s="46">
        <v>30682</v>
      </c>
      <c r="C104" s="46">
        <v>0</v>
      </c>
      <c r="D104" s="46">
        <v>1274</v>
      </c>
      <c r="E104" s="46">
        <v>637.08000000000004</v>
      </c>
      <c r="F104" s="46">
        <v>50.01</v>
      </c>
    </row>
    <row r="105" spans="1:6" s="34" customFormat="1" ht="12.75" x14ac:dyDescent="0.2">
      <c r="A105" s="5" t="s">
        <v>85</v>
      </c>
      <c r="B105" s="7">
        <v>489800</v>
      </c>
      <c r="C105" s="7">
        <v>0</v>
      </c>
      <c r="D105" s="6"/>
      <c r="E105" s="6"/>
      <c r="F105" s="6"/>
    </row>
    <row r="106" spans="1:6" s="4" customFormat="1" ht="12.75" x14ac:dyDescent="0.2">
      <c r="A106" s="9" t="s">
        <v>86</v>
      </c>
      <c r="B106" s="8"/>
      <c r="C106" s="8"/>
      <c r="D106" s="10"/>
      <c r="E106" s="10"/>
      <c r="F106" s="10"/>
    </row>
    <row r="107" spans="1:6" s="53" customFormat="1" ht="10.5" x14ac:dyDescent="0.2">
      <c r="A107" s="54" t="s">
        <v>32</v>
      </c>
      <c r="B107" s="55"/>
      <c r="C107" s="55"/>
      <c r="D107" s="12"/>
      <c r="E107" s="12"/>
      <c r="F107" s="12"/>
    </row>
    <row r="108" spans="1:6" s="53" customFormat="1" ht="10.5" x14ac:dyDescent="0.2">
      <c r="A108" s="54" t="s">
        <v>9</v>
      </c>
      <c r="B108" s="55"/>
      <c r="C108" s="55"/>
      <c r="D108" s="12">
        <v>869276</v>
      </c>
      <c r="E108" s="12">
        <v>389753.89</v>
      </c>
      <c r="F108" s="12">
        <v>44.84</v>
      </c>
    </row>
    <row r="109" spans="1:6" s="18" customFormat="1" ht="12" x14ac:dyDescent="0.2">
      <c r="A109" s="45" t="s">
        <v>2</v>
      </c>
      <c r="B109" s="17"/>
      <c r="C109" s="17"/>
      <c r="D109" s="46">
        <v>43000</v>
      </c>
      <c r="E109" s="46">
        <v>38282.33</v>
      </c>
      <c r="F109" s="46">
        <v>89.03</v>
      </c>
    </row>
    <row r="110" spans="1:6" s="4" customFormat="1" ht="12.75" x14ac:dyDescent="0.2">
      <c r="A110" s="9" t="s">
        <v>87</v>
      </c>
      <c r="B110" s="8"/>
      <c r="C110" s="8"/>
      <c r="D110" s="10"/>
      <c r="E110" s="10"/>
      <c r="F110" s="10"/>
    </row>
    <row r="111" spans="1:6" s="53" customFormat="1" ht="10.5" x14ac:dyDescent="0.2">
      <c r="A111" s="54" t="s">
        <v>32</v>
      </c>
      <c r="B111" s="55"/>
      <c r="C111" s="55"/>
      <c r="D111" s="12"/>
      <c r="E111" s="12"/>
      <c r="F111" s="12"/>
    </row>
    <row r="112" spans="1:6" s="18" customFormat="1" ht="12" x14ac:dyDescent="0.2">
      <c r="A112" s="45" t="s">
        <v>2</v>
      </c>
      <c r="B112" s="17"/>
      <c r="C112" s="17"/>
      <c r="D112" s="46">
        <v>23000</v>
      </c>
      <c r="E112" s="46">
        <v>10651.8</v>
      </c>
      <c r="F112" s="46">
        <v>46.31</v>
      </c>
    </row>
    <row r="113" spans="1:6" s="18" customFormat="1" ht="12.75" x14ac:dyDescent="0.2">
      <c r="A113" s="5" t="s">
        <v>88</v>
      </c>
      <c r="B113" s="7">
        <v>250000</v>
      </c>
      <c r="C113" s="7">
        <v>0</v>
      </c>
      <c r="D113" s="6"/>
      <c r="E113" s="6"/>
      <c r="F113" s="6"/>
    </row>
    <row r="114" spans="1:6" s="4" customFormat="1" ht="12.75" x14ac:dyDescent="0.2">
      <c r="A114" s="9" t="s">
        <v>84</v>
      </c>
      <c r="B114" s="10">
        <v>192336</v>
      </c>
      <c r="C114" s="10">
        <v>0</v>
      </c>
      <c r="D114" s="10"/>
      <c r="E114" s="10"/>
      <c r="F114" s="10"/>
    </row>
    <row r="115" spans="1:6" s="4" customFormat="1" ht="12.75" x14ac:dyDescent="0.2">
      <c r="A115" s="9" t="s">
        <v>33</v>
      </c>
      <c r="B115" s="10"/>
      <c r="C115" s="10"/>
      <c r="D115" s="10"/>
      <c r="E115" s="10"/>
      <c r="F115" s="10"/>
    </row>
    <row r="116" spans="1:6" s="53" customFormat="1" ht="10.5" x14ac:dyDescent="0.2">
      <c r="A116" s="54" t="s">
        <v>7</v>
      </c>
      <c r="B116" s="12"/>
      <c r="C116" s="12"/>
      <c r="D116" s="12">
        <v>3000</v>
      </c>
      <c r="E116" s="12">
        <v>1103.76</v>
      </c>
      <c r="F116" s="12">
        <v>36.79</v>
      </c>
    </row>
    <row r="117" spans="1:6" s="18" customFormat="1" ht="12" x14ac:dyDescent="0.2">
      <c r="A117" s="11" t="s">
        <v>89</v>
      </c>
      <c r="B117" s="46">
        <v>30682</v>
      </c>
      <c r="C117" s="46">
        <v>0</v>
      </c>
      <c r="D117" s="46">
        <v>11950</v>
      </c>
      <c r="E117" s="46"/>
      <c r="F117" s="46"/>
    </row>
    <row r="118" spans="1:6" s="4" customFormat="1" ht="12.75" x14ac:dyDescent="0.2">
      <c r="A118" s="9" t="s">
        <v>86</v>
      </c>
      <c r="B118" s="8"/>
      <c r="C118" s="8"/>
      <c r="D118" s="10"/>
      <c r="E118" s="10"/>
      <c r="F118" s="10"/>
    </row>
    <row r="119" spans="1:6" s="4" customFormat="1" ht="12.75" x14ac:dyDescent="0.2">
      <c r="A119" s="9" t="s">
        <v>33</v>
      </c>
      <c r="B119" s="8"/>
      <c r="C119" s="8"/>
      <c r="D119" s="10"/>
      <c r="E119" s="10"/>
      <c r="F119" s="10"/>
    </row>
    <row r="120" spans="1:6" s="4" customFormat="1" ht="12" x14ac:dyDescent="0.2">
      <c r="A120" s="11" t="s">
        <v>7</v>
      </c>
      <c r="B120" s="8"/>
      <c r="C120" s="8"/>
      <c r="D120" s="8">
        <v>10000</v>
      </c>
      <c r="E120" s="8"/>
      <c r="F120" s="8"/>
    </row>
    <row r="121" spans="1:6" s="60" customFormat="1" ht="12.75" x14ac:dyDescent="0.2">
      <c r="A121" s="58" t="s">
        <v>87</v>
      </c>
      <c r="B121" s="59"/>
      <c r="C121" s="59"/>
      <c r="D121" s="59"/>
      <c r="E121" s="59"/>
      <c r="F121" s="59"/>
    </row>
    <row r="122" spans="1:6" s="60" customFormat="1" ht="12.75" x14ac:dyDescent="0.2">
      <c r="A122" s="58" t="s">
        <v>33</v>
      </c>
      <c r="B122" s="59"/>
      <c r="C122" s="59"/>
      <c r="D122" s="59"/>
      <c r="E122" s="59"/>
      <c r="F122" s="59"/>
    </row>
    <row r="123" spans="1:6" s="4" customFormat="1" ht="12" x14ac:dyDescent="0.2">
      <c r="A123" s="57" t="s">
        <v>7</v>
      </c>
      <c r="B123" s="8"/>
      <c r="C123" s="8"/>
      <c r="D123" s="8">
        <v>1000</v>
      </c>
      <c r="E123" s="8">
        <v>3484.69</v>
      </c>
      <c r="F123" s="8">
        <v>348.47</v>
      </c>
    </row>
    <row r="124" spans="1:6" s="60" customFormat="1" ht="12.75" x14ac:dyDescent="0.2">
      <c r="A124" s="58" t="s">
        <v>90</v>
      </c>
      <c r="B124" s="59"/>
      <c r="C124" s="59"/>
      <c r="D124" s="59"/>
      <c r="E124" s="59"/>
      <c r="F124" s="59"/>
    </row>
    <row r="125" spans="1:6" s="60" customFormat="1" ht="12.75" x14ac:dyDescent="0.2">
      <c r="A125" s="58" t="s">
        <v>33</v>
      </c>
      <c r="B125" s="59"/>
      <c r="C125" s="59"/>
      <c r="D125" s="59"/>
      <c r="E125" s="59"/>
      <c r="F125" s="59"/>
    </row>
    <row r="126" spans="1:6" s="4" customFormat="1" ht="12" x14ac:dyDescent="0.2">
      <c r="A126" s="56" t="s">
        <v>7</v>
      </c>
      <c r="B126" s="8"/>
      <c r="C126" s="8"/>
      <c r="D126" s="8">
        <v>1000</v>
      </c>
      <c r="E126" s="8"/>
      <c r="F126" s="8"/>
    </row>
    <row r="127" spans="1:6" s="4" customFormat="1" x14ac:dyDescent="0.15">
      <c r="A127" s="32" t="s">
        <v>51</v>
      </c>
      <c r="B127" s="8"/>
      <c r="C127" s="8"/>
      <c r="D127" s="48">
        <v>26950</v>
      </c>
      <c r="E127" s="48">
        <v>4588.45</v>
      </c>
      <c r="F127" s="8"/>
    </row>
    <row r="128" spans="1:6" s="60" customFormat="1" ht="12.75" x14ac:dyDescent="0.2">
      <c r="A128" s="49" t="s">
        <v>1</v>
      </c>
      <c r="B128" s="61">
        <v>15215765</v>
      </c>
      <c r="C128" s="62">
        <v>2714700</v>
      </c>
      <c r="D128" s="10">
        <v>1022950</v>
      </c>
      <c r="E128" s="10">
        <v>462363.38</v>
      </c>
      <c r="F128" s="10">
        <v>45.2</v>
      </c>
    </row>
    <row r="129" spans="1:6" s="4" customFormat="1" x14ac:dyDescent="0.15">
      <c r="A129" s="1"/>
      <c r="B129" s="1"/>
      <c r="C129" s="1"/>
      <c r="D129" s="1"/>
      <c r="E129" s="1"/>
      <c r="F129" s="1"/>
    </row>
    <row r="130" spans="1:6" s="4" customFormat="1" x14ac:dyDescent="0.15">
      <c r="A130" s="1"/>
      <c r="B130" s="1"/>
      <c r="C130" s="1"/>
      <c r="D130" s="1"/>
      <c r="E130" s="1"/>
      <c r="F130" s="1"/>
    </row>
    <row r="131" spans="1:6" s="18" customFormat="1" x14ac:dyDescent="0.15">
      <c r="A131" s="39" t="s">
        <v>58</v>
      </c>
      <c r="B131" s="1"/>
      <c r="C131" s="1"/>
      <c r="D131" s="1"/>
      <c r="E131" s="1"/>
      <c r="F131" s="1"/>
    </row>
    <row r="132" spans="1:6" s="4" customFormat="1" ht="101.25" x14ac:dyDescent="0.15">
      <c r="A132" s="41" t="s">
        <v>75</v>
      </c>
      <c r="B132" s="1"/>
      <c r="C132" s="1"/>
      <c r="D132" s="1"/>
      <c r="E132" s="1"/>
      <c r="F132" s="1"/>
    </row>
    <row r="133" spans="1:6" s="4" customFormat="1" ht="45" x14ac:dyDescent="0.15">
      <c r="A133" s="41" t="s">
        <v>63</v>
      </c>
      <c r="B133" s="41"/>
      <c r="C133" s="41"/>
      <c r="D133" s="41"/>
      <c r="E133" s="41"/>
      <c r="F133" s="41"/>
    </row>
    <row r="134" spans="1:6" s="18" customFormat="1" x14ac:dyDescent="0.15">
      <c r="A134" s="41"/>
      <c r="B134" s="1"/>
      <c r="C134" s="1"/>
      <c r="D134" s="1"/>
      <c r="E134" s="1"/>
      <c r="F134" s="1"/>
    </row>
    <row r="135" spans="1:6" s="4" customFormat="1" x14ac:dyDescent="0.15">
      <c r="A135" s="1"/>
      <c r="B135" s="1"/>
      <c r="C135" s="1"/>
      <c r="D135" s="1"/>
      <c r="E135" s="1"/>
      <c r="F135" s="1"/>
    </row>
    <row r="136" spans="1:6" s="4" customFormat="1" ht="33.75" x14ac:dyDescent="0.15">
      <c r="A136" s="41" t="s">
        <v>59</v>
      </c>
      <c r="B136" s="41"/>
      <c r="C136" s="41"/>
      <c r="D136" s="41"/>
      <c r="E136" s="41"/>
      <c r="F136" s="41"/>
    </row>
    <row r="137" spans="1:6" s="4" customFormat="1" x14ac:dyDescent="0.15">
      <c r="A137" s="1"/>
      <c r="B137" s="1"/>
      <c r="C137" s="1"/>
      <c r="D137" s="1"/>
      <c r="E137" s="1"/>
      <c r="F137" s="1"/>
    </row>
    <row r="138" spans="1:6" s="18" customFormat="1" x14ac:dyDescent="0.15">
      <c r="A138" s="1" t="s">
        <v>61</v>
      </c>
      <c r="B138" s="1"/>
      <c r="C138" s="1"/>
      <c r="D138" s="1"/>
      <c r="E138" s="1"/>
      <c r="F138" s="1"/>
    </row>
    <row r="139" spans="1:6" s="4" customFormat="1" x14ac:dyDescent="0.15">
      <c r="A139" s="1"/>
      <c r="B139" s="1"/>
      <c r="C139" s="1"/>
      <c r="D139" s="1"/>
      <c r="E139" s="1"/>
      <c r="F139" s="1"/>
    </row>
    <row r="140" spans="1:6" s="4" customFormat="1" x14ac:dyDescent="0.15">
      <c r="A140" s="1" t="s">
        <v>62</v>
      </c>
      <c r="B140" s="1"/>
      <c r="C140" s="1"/>
      <c r="D140" s="1"/>
      <c r="E140" s="1"/>
      <c r="F140" s="1"/>
    </row>
    <row r="141" spans="1:6" s="4" customFormat="1" x14ac:dyDescent="0.15">
      <c r="A141" s="1"/>
      <c r="B141" s="1"/>
      <c r="C141" s="1"/>
      <c r="D141" s="1"/>
      <c r="E141" s="1"/>
      <c r="F141" s="1"/>
    </row>
    <row r="142" spans="1:6" s="4" customFormat="1" x14ac:dyDescent="0.15">
      <c r="A142" s="1" t="s">
        <v>68</v>
      </c>
      <c r="B142" s="1"/>
      <c r="C142" s="1"/>
      <c r="D142" s="1"/>
      <c r="E142" s="1"/>
      <c r="F142" s="1"/>
    </row>
    <row r="143" spans="1:6" s="4" customFormat="1" x14ac:dyDescent="0.15">
      <c r="A143" s="1"/>
      <c r="B143" s="1"/>
      <c r="C143" s="1"/>
      <c r="D143" s="1"/>
      <c r="E143" s="1"/>
      <c r="F143" s="1"/>
    </row>
    <row r="144" spans="1:6" s="19" customFormat="1" x14ac:dyDescent="0.15">
      <c r="A144" s="1"/>
      <c r="B144" s="1"/>
      <c r="C144" s="1"/>
      <c r="D144" s="1"/>
      <c r="E144" s="1"/>
      <c r="F144" s="1"/>
    </row>
    <row r="151" spans="1:6" s="19" customFormat="1" x14ac:dyDescent="0.15">
      <c r="A151" s="1"/>
      <c r="B151" s="1"/>
      <c r="C151" s="1"/>
      <c r="D151" s="1"/>
      <c r="E151" s="1"/>
      <c r="F151" s="1"/>
    </row>
    <row r="152" spans="1:6" s="19" customFormat="1" x14ac:dyDescent="0.15">
      <c r="A152" s="1"/>
      <c r="B152" s="1"/>
      <c r="C152" s="1"/>
      <c r="D152" s="1"/>
      <c r="E152" s="1"/>
      <c r="F152" s="1"/>
    </row>
    <row r="154" spans="1:6" s="19" customFormat="1" x14ac:dyDescent="0.15">
      <c r="A154" s="1"/>
      <c r="B154" s="1"/>
      <c r="C154" s="1"/>
      <c r="D154" s="1"/>
      <c r="E154" s="1"/>
      <c r="F154" s="1"/>
    </row>
    <row r="160" spans="1:6" s="19" customFormat="1" x14ac:dyDescent="0.15">
      <c r="A160" s="1"/>
      <c r="B160" s="1"/>
      <c r="C160" s="1"/>
      <c r="D160" s="1"/>
      <c r="E160" s="1"/>
      <c r="F160" s="1"/>
    </row>
    <row r="166" spans="1:6" s="19" customFormat="1" x14ac:dyDescent="0.15">
      <c r="A166" s="1"/>
      <c r="B166" s="1"/>
      <c r="C166" s="1"/>
      <c r="D166" s="1"/>
      <c r="E166" s="1"/>
      <c r="F166" s="1"/>
    </row>
    <row r="174" spans="1:6" s="19" customFormat="1" x14ac:dyDescent="0.15">
      <c r="A174" s="1"/>
      <c r="B174" s="1"/>
      <c r="C174" s="1"/>
      <c r="D174" s="1"/>
      <c r="E174" s="1"/>
      <c r="F174" s="1"/>
    </row>
    <row r="181" spans="1:6" ht="101.25" customHeight="1" x14ac:dyDescent="0.15"/>
    <row r="182" spans="1:6" s="41" customFormat="1" ht="54.75" customHeight="1" x14ac:dyDescent="0.15">
      <c r="A182" s="1"/>
      <c r="B182" s="1"/>
      <c r="C182" s="1"/>
      <c r="D182" s="1"/>
      <c r="E182" s="1"/>
      <c r="F182" s="1"/>
    </row>
    <row r="183" spans="1:6" ht="112.5" customHeight="1" x14ac:dyDescent="0.15"/>
    <row r="185" spans="1:6" s="41" customFormat="1" ht="53.25" customHeight="1" x14ac:dyDescent="0.15">
      <c r="A185" s="1"/>
      <c r="B185" s="1"/>
      <c r="C185" s="1"/>
      <c r="D185" s="1"/>
      <c r="E185" s="1"/>
      <c r="F185" s="1"/>
    </row>
  </sheetData>
  <mergeCells count="5">
    <mergeCell ref="A9:D9"/>
    <mergeCell ref="A14:D14"/>
    <mergeCell ref="A15:D15"/>
    <mergeCell ref="A16:D16"/>
    <mergeCell ref="A8:D8"/>
  </mergeCells>
  <pageMargins left="0.75" right="0.75" top="1" bottom="1" header="0.5" footer="0.5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Godišnji izvještaj o izvršenju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 ZA 2021. GODINU</dc:title>
  <dc:creator>jelena</dc:creator>
  <cp:lastModifiedBy>racunovodstvo2</cp:lastModifiedBy>
  <cp:lastPrinted>2022-07-12T10:08:35Z</cp:lastPrinted>
  <dcterms:created xsi:type="dcterms:W3CDTF">2021-07-21T08:15:54Z</dcterms:created>
  <dcterms:modified xsi:type="dcterms:W3CDTF">2023-07-31T07:46:19Z</dcterms:modified>
</cp:coreProperties>
</file>